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2 - Stavebně konstruk..." sheetId="3" r:id="rId3"/>
    <sheet name="D.1.4.3 - Silnoproudá ele..." sheetId="4" r:id="rId4"/>
    <sheet name="D.1.4.4 - Nouzová signali..." sheetId="5" r:id="rId5"/>
    <sheet name="D.1.5 - Interiér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'D.1.1 - Architektonicko-s...'!$C$131:$K$319</definedName>
    <definedName name="_xlnm.Print_Area" localSheetId="1">'D.1.1 - Architektonicko-s...'!$C$4:$J$76,'D.1.1 - Architektonicko-s...'!$C$82:$J$113,'D.1.1 - Architektonicko-s...'!$C$119:$J$319</definedName>
    <definedName name="_xlnm.Print_Titles" localSheetId="1">'D.1.1 - Architektonicko-s...'!$131:$131</definedName>
    <definedName name="_xlnm._FilterDatabase" localSheetId="2" hidden="1">'D.1.2 - Stavebně konstruk...'!$C$126:$K$239</definedName>
    <definedName name="_xlnm.Print_Area" localSheetId="2">'D.1.2 - Stavebně konstruk...'!$C$4:$J$76,'D.1.2 - Stavebně konstruk...'!$C$82:$J$108,'D.1.2 - Stavebně konstruk...'!$C$114:$J$239</definedName>
    <definedName name="_xlnm.Print_Titles" localSheetId="2">'D.1.2 - Stavebně konstruk...'!$126:$126</definedName>
    <definedName name="_xlnm._FilterDatabase" localSheetId="3" hidden="1">'D.1.4.3 - Silnoproudá ele...'!$C$117:$K$139</definedName>
    <definedName name="_xlnm.Print_Area" localSheetId="3">'D.1.4.3 - Silnoproudá ele...'!$C$4:$J$76,'D.1.4.3 - Silnoproudá ele...'!$C$82:$J$99,'D.1.4.3 - Silnoproudá ele...'!$C$105:$J$139</definedName>
    <definedName name="_xlnm.Print_Titles" localSheetId="3">'D.1.4.3 - Silnoproudá ele...'!$117:$117</definedName>
    <definedName name="_xlnm._FilterDatabase" localSheetId="4" hidden="1">'D.1.4.4 - Nouzová signali...'!$C$121:$K$137</definedName>
    <definedName name="_xlnm.Print_Area" localSheetId="4">'D.1.4.4 - Nouzová signali...'!$C$4:$J$76,'D.1.4.4 - Nouzová signali...'!$C$82:$J$101,'D.1.4.4 - Nouzová signali...'!$C$107:$J$137</definedName>
    <definedName name="_xlnm.Print_Titles" localSheetId="4">'D.1.4.4 - Nouzová signali...'!$121:$121</definedName>
    <definedName name="_xlnm._FilterDatabase" localSheetId="5" hidden="1">'D.1.5 - Interiér'!$C$116:$K$124</definedName>
    <definedName name="_xlnm.Print_Area" localSheetId="5">'D.1.5 - Interiér'!$C$4:$J$76,'D.1.5 - Interiér'!$C$82:$J$98,'D.1.5 - Interiér'!$C$104:$J$124</definedName>
    <definedName name="_xlnm.Print_Titles" localSheetId="5">'D.1.5 - Interiér'!$116:$116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100"/>
  <c i="6" r="J35"/>
  <c i="1" r="AX100"/>
  <c i="6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92"/>
  <c r="J17"/>
  <c r="J12"/>
  <c r="J89"/>
  <c r="E7"/>
  <c r="E85"/>
  <c i="5" r="J39"/>
  <c r="J38"/>
  <c i="1" r="AY99"/>
  <c i="5" r="J37"/>
  <c i="1" r="AX99"/>
  <c i="5"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F118"/>
  <c r="F116"/>
  <c r="E114"/>
  <c r="J93"/>
  <c r="F93"/>
  <c r="F91"/>
  <c r="E89"/>
  <c r="J26"/>
  <c r="E26"/>
  <c r="J119"/>
  <c r="J25"/>
  <c r="J20"/>
  <c r="E20"/>
  <c r="F94"/>
  <c r="J19"/>
  <c r="J14"/>
  <c r="J91"/>
  <c r="E7"/>
  <c r="E110"/>
  <c i="4" r="J37"/>
  <c r="J36"/>
  <c i="1" r="AY97"/>
  <c i="4" r="J35"/>
  <c i="1" r="AX97"/>
  <c i="4"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4"/>
  <c r="F114"/>
  <c r="F112"/>
  <c r="E110"/>
  <c r="J91"/>
  <c r="F91"/>
  <c r="F89"/>
  <c r="E87"/>
  <c r="J24"/>
  <c r="E24"/>
  <c r="J115"/>
  <c r="J23"/>
  <c r="J18"/>
  <c r="E18"/>
  <c r="F92"/>
  <c r="J17"/>
  <c r="J12"/>
  <c r="J89"/>
  <c r="E7"/>
  <c r="E108"/>
  <c i="3" r="J37"/>
  <c r="J36"/>
  <c i="1" r="AY96"/>
  <c i="3" r="J35"/>
  <c i="1" r="AX96"/>
  <c i="3" r="BI237"/>
  <c r="BH237"/>
  <c r="BG237"/>
  <c r="BF237"/>
  <c r="T237"/>
  <c r="T236"/>
  <c r="R237"/>
  <c r="R236"/>
  <c r="P237"/>
  <c r="P236"/>
  <c r="BI235"/>
  <c r="BH235"/>
  <c r="BG235"/>
  <c r="BF235"/>
  <c r="T235"/>
  <c r="R235"/>
  <c r="P235"/>
  <c r="BI227"/>
  <c r="BH227"/>
  <c r="BG227"/>
  <c r="BF227"/>
  <c r="T227"/>
  <c r="R227"/>
  <c r="P227"/>
  <c r="BI220"/>
  <c r="BH220"/>
  <c r="BG220"/>
  <c r="BF220"/>
  <c r="T220"/>
  <c r="R220"/>
  <c r="P220"/>
  <c r="BI217"/>
  <c r="BH217"/>
  <c r="BG217"/>
  <c r="BF217"/>
  <c r="T217"/>
  <c r="T216"/>
  <c r="R217"/>
  <c r="R216"/>
  <c r="P217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T199"/>
  <c r="R200"/>
  <c r="R199"/>
  <c r="P200"/>
  <c r="P199"/>
  <c r="BI195"/>
  <c r="BH195"/>
  <c r="BG195"/>
  <c r="BF195"/>
  <c r="T195"/>
  <c r="R195"/>
  <c r="P195"/>
  <c r="BI189"/>
  <c r="BH189"/>
  <c r="BG189"/>
  <c r="BF189"/>
  <c r="T189"/>
  <c r="R189"/>
  <c r="P189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124"/>
  <c r="J17"/>
  <c r="J12"/>
  <c r="J89"/>
  <c r="E7"/>
  <c r="E117"/>
  <c i="2" r="J37"/>
  <c r="J36"/>
  <c i="1" r="AY95"/>
  <c i="2" r="J35"/>
  <c i="1" r="AX95"/>
  <c i="2"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299"/>
  <c r="BH299"/>
  <c r="BG299"/>
  <c r="BF299"/>
  <c r="T299"/>
  <c r="R299"/>
  <c r="P299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0"/>
  <c r="BH280"/>
  <c r="BG280"/>
  <c r="BF280"/>
  <c r="T280"/>
  <c r="R280"/>
  <c r="P280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36"/>
  <c r="BH236"/>
  <c r="BG236"/>
  <c r="BF236"/>
  <c r="T236"/>
  <c r="R236"/>
  <c r="P236"/>
  <c r="BI234"/>
  <c r="BH234"/>
  <c r="BG234"/>
  <c r="BF234"/>
  <c r="T234"/>
  <c r="R234"/>
  <c r="P234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8"/>
  <c r="F128"/>
  <c r="F126"/>
  <c r="E124"/>
  <c r="J91"/>
  <c r="F91"/>
  <c r="F89"/>
  <c r="E87"/>
  <c r="J24"/>
  <c r="E24"/>
  <c r="J92"/>
  <c r="J23"/>
  <c r="J18"/>
  <c r="E18"/>
  <c r="F92"/>
  <c r="J17"/>
  <c r="J12"/>
  <c r="J126"/>
  <c r="E7"/>
  <c r="E85"/>
  <c i="1" r="L90"/>
  <c r="AM90"/>
  <c r="AM89"/>
  <c r="L89"/>
  <c r="AM87"/>
  <c r="L87"/>
  <c r="L85"/>
  <c r="L84"/>
  <c i="2" r="BK311"/>
  <c r="J308"/>
  <c r="J255"/>
  <c r="BK145"/>
  <c r="BK246"/>
  <c r="J142"/>
  <c r="BK158"/>
  <c r="J234"/>
  <c r="BK146"/>
  <c r="BK216"/>
  <c r="J155"/>
  <c r="BK272"/>
  <c r="J216"/>
  <c r="J182"/>
  <c r="BK280"/>
  <c r="J191"/>
  <c r="J274"/>
  <c r="BK253"/>
  <c i="3" r="J188"/>
  <c r="BK189"/>
  <c r="BK214"/>
  <c r="J167"/>
  <c r="J215"/>
  <c r="J163"/>
  <c r="J202"/>
  <c r="BK167"/>
  <c i="4" r="BK127"/>
  <c r="J136"/>
  <c r="J135"/>
  <c r="BK128"/>
  <c r="J122"/>
  <c i="5" r="BK125"/>
  <c r="J134"/>
  <c r="BK126"/>
  <c i="6" r="J119"/>
  <c i="2" r="BK318"/>
  <c r="J306"/>
  <c r="J258"/>
  <c r="BK138"/>
  <c r="J208"/>
  <c r="J304"/>
  <c r="BK152"/>
  <c r="J254"/>
  <c r="J157"/>
  <c r="BK262"/>
  <c r="J178"/>
  <c i="1" r="AS98"/>
  <c i="2" r="J236"/>
  <c r="BK194"/>
  <c r="BK258"/>
  <c r="BK141"/>
  <c r="BK208"/>
  <c i="3" r="J195"/>
  <c r="J174"/>
  <c r="J200"/>
  <c r="BK215"/>
  <c r="J214"/>
  <c r="J147"/>
  <c r="BK195"/>
  <c r="J189"/>
  <c i="4" r="BK126"/>
  <c r="J131"/>
  <c r="BK136"/>
  <c r="BK121"/>
  <c i="5" r="BK127"/>
  <c r="J125"/>
  <c r="BK134"/>
  <c i="6" r="BK124"/>
  <c i="2" r="BK314"/>
  <c r="BK308"/>
  <c r="J289"/>
  <c r="J183"/>
  <c r="J303"/>
  <c r="BK203"/>
  <c r="J188"/>
  <c r="BK255"/>
  <c r="J200"/>
  <c r="BK286"/>
  <c r="BK165"/>
  <c r="BK303"/>
  <c r="BK223"/>
  <c r="BK191"/>
  <c r="BK261"/>
  <c r="BK173"/>
  <c r="BK266"/>
  <c r="J165"/>
  <c i="3" r="BK220"/>
  <c r="J180"/>
  <c r="BK132"/>
  <c r="BK180"/>
  <c r="J139"/>
  <c r="J212"/>
  <c r="BK151"/>
  <c r="BK168"/>
  <c r="J130"/>
  <c i="4" r="J133"/>
  <c r="BK134"/>
  <c r="BK131"/>
  <c r="J127"/>
  <c r="BK124"/>
  <c i="5" r="J126"/>
  <c r="J133"/>
  <c r="J124"/>
  <c i="6" r="BK122"/>
  <c r="J121"/>
  <c i="2" r="J314"/>
  <c r="J310"/>
  <c r="J299"/>
  <c r="J194"/>
  <c r="J136"/>
  <c r="BK236"/>
  <c r="BK149"/>
  <c r="J286"/>
  <c r="J173"/>
  <c r="J266"/>
  <c r="BK197"/>
  <c r="BK136"/>
  <c r="J251"/>
  <c r="BK207"/>
  <c r="BK137"/>
  <c r="BK251"/>
  <c r="BK305"/>
  <c r="BK219"/>
  <c r="BK135"/>
  <c i="3" r="BK188"/>
  <c r="J131"/>
  <c r="BK237"/>
  <c r="BK147"/>
  <c r="J211"/>
  <c r="J132"/>
  <c r="BK211"/>
  <c i="4" r="BK133"/>
  <c r="J130"/>
  <c r="BK130"/>
  <c r="J120"/>
  <c r="J139"/>
  <c i="5" r="J136"/>
  <c r="BK124"/>
  <c r="J132"/>
  <c i="6" r="BK123"/>
  <c r="J123"/>
  <c i="2" r="J316"/>
  <c r="BK310"/>
  <c r="J262"/>
  <c r="BK182"/>
  <c r="BK260"/>
  <c r="BK183"/>
  <c r="J256"/>
  <c r="J284"/>
  <c r="J197"/>
  <c r="BK264"/>
  <c r="BK181"/>
  <c r="J287"/>
  <c r="BK200"/>
  <c r="J138"/>
  <c r="BK257"/>
  <c r="J146"/>
  <c r="J261"/>
  <c r="J141"/>
  <c i="3" r="J152"/>
  <c r="J237"/>
  <c r="J220"/>
  <c r="BK131"/>
  <c r="BK202"/>
  <c r="BK130"/>
  <c r="BK139"/>
  <c r="BK174"/>
  <c i="4" r="J129"/>
  <c r="J124"/>
  <c r="J125"/>
  <c r="J134"/>
  <c r="J121"/>
  <c i="5" r="BK137"/>
  <c r="BK132"/>
  <c r="J128"/>
  <c r="J130"/>
  <c i="6" r="BK119"/>
  <c i="2" r="J318"/>
  <c r="BK306"/>
  <c r="BK268"/>
  <c r="J171"/>
  <c r="J243"/>
  <c r="BK157"/>
  <c r="BK254"/>
  <c r="J280"/>
  <c r="J135"/>
  <c r="J223"/>
  <c r="BK142"/>
  <c r="BK256"/>
  <c r="J212"/>
  <c r="J181"/>
  <c r="J270"/>
  <c r="BK211"/>
  <c r="BK284"/>
  <c r="BK171"/>
  <c i="3" r="J213"/>
  <c r="J217"/>
  <c r="J168"/>
  <c r="BK152"/>
  <c r="BK200"/>
  <c r="BK227"/>
  <c r="BK143"/>
  <c r="BK212"/>
  <c i="4" r="J137"/>
  <c r="J128"/>
  <c r="BK129"/>
  <c r="J126"/>
  <c r="BK123"/>
  <c i="5" r="BK130"/>
  <c r="J137"/>
  <c r="BK128"/>
  <c i="6" r="BK121"/>
  <c i="2" r="BK316"/>
  <c r="J305"/>
  <c r="BK243"/>
  <c r="BK299"/>
  <c r="J152"/>
  <c r="J246"/>
  <c r="J272"/>
  <c r="J211"/>
  <c r="BK287"/>
  <c r="BK259"/>
  <c r="J158"/>
  <c r="J285"/>
  <c r="J219"/>
  <c r="J145"/>
  <c r="J259"/>
  <c r="BK155"/>
  <c r="J260"/>
  <c r="J137"/>
  <c i="3" r="BK213"/>
  <c r="J159"/>
  <c r="BK184"/>
  <c r="BK217"/>
  <c r="J235"/>
  <c r="J184"/>
  <c r="J227"/>
  <c r="BK136"/>
  <c r="J151"/>
  <c i="4" r="BK125"/>
  <c r="BK139"/>
  <c r="BK137"/>
  <c r="BK135"/>
  <c r="J123"/>
  <c i="5" r="J131"/>
  <c r="BK136"/>
  <c r="J129"/>
  <c r="BK133"/>
  <c i="6" r="J120"/>
  <c r="BK120"/>
  <c i="2" r="J311"/>
  <c r="BK304"/>
  <c r="J253"/>
  <c r="BK178"/>
  <c r="BK274"/>
  <c r="BK188"/>
  <c r="J264"/>
  <c r="BK212"/>
  <c r="J268"/>
  <c r="J207"/>
  <c r="J149"/>
  <c r="BK270"/>
  <c r="J203"/>
  <c r="BK289"/>
  <c r="BK234"/>
  <c r="BK285"/>
  <c r="J257"/>
  <c i="3" r="BK159"/>
  <c r="BK163"/>
  <c r="J136"/>
  <c r="J143"/>
  <c r="J206"/>
  <c r="BK206"/>
  <c r="BK235"/>
  <c i="4" r="BK122"/>
  <c r="BK120"/>
  <c r="J132"/>
  <c r="BK132"/>
  <c i="5" r="BK129"/>
  <c r="BK131"/>
  <c r="J127"/>
  <c i="6" r="J122"/>
  <c r="J124"/>
  <c i="2" l="1" r="R164"/>
  <c r="P218"/>
  <c r="R252"/>
  <c r="R288"/>
  <c r="T313"/>
  <c r="T312"/>
  <c i="3" r="BK158"/>
  <c r="J158"/>
  <c r="J100"/>
  <c r="BK219"/>
  <c r="J219"/>
  <c r="J106"/>
  <c i="2" r="BK164"/>
  <c r="J164"/>
  <c r="J100"/>
  <c r="T218"/>
  <c r="T252"/>
  <c r="BK288"/>
  <c r="J288"/>
  <c r="J109"/>
  <c r="R309"/>
  <c i="3" r="T129"/>
  <c r="T142"/>
  <c r="P201"/>
  <c r="P219"/>
  <c r="P218"/>
  <c i="4" r="R119"/>
  <c r="R118"/>
  <c i="5" r="T123"/>
  <c i="2" r="P164"/>
  <c r="T235"/>
  <c r="T263"/>
  <c r="P271"/>
  <c r="BK313"/>
  <c r="BK312"/>
  <c r="J312"/>
  <c r="J111"/>
  <c i="3" r="P158"/>
  <c r="BK210"/>
  <c r="J210"/>
  <c r="J103"/>
  <c i="4" r="BK119"/>
  <c r="J119"/>
  <c r="J97"/>
  <c i="5" r="P123"/>
  <c i="2" r="T164"/>
  <c r="BK218"/>
  <c r="J218"/>
  <c r="J104"/>
  <c r="BK252"/>
  <c r="J252"/>
  <c r="J106"/>
  <c r="P288"/>
  <c r="P313"/>
  <c r="P312"/>
  <c i="3" r="R158"/>
  <c r="R210"/>
  <c i="5" r="R123"/>
  <c i="2" r="R134"/>
  <c r="T156"/>
  <c r="T206"/>
  <c r="R235"/>
  <c r="R263"/>
  <c r="BK271"/>
  <c r="J271"/>
  <c r="J108"/>
  <c r="BK309"/>
  <c r="J309"/>
  <c r="J110"/>
  <c i="3" r="T158"/>
  <c r="P210"/>
  <c i="5" r="T135"/>
  <c i="2" r="T134"/>
  <c r="T133"/>
  <c r="R156"/>
  <c r="R206"/>
  <c r="P235"/>
  <c r="P263"/>
  <c r="R271"/>
  <c r="P309"/>
  <c i="3" r="P129"/>
  <c r="BK142"/>
  <c r="J142"/>
  <c r="J99"/>
  <c r="BK201"/>
  <c r="J201"/>
  <c r="J102"/>
  <c r="T210"/>
  <c i="5" r="BK123"/>
  <c r="J123"/>
  <c r="J99"/>
  <c r="R135"/>
  <c i="2" r="BK134"/>
  <c r="J134"/>
  <c r="J98"/>
  <c r="BK156"/>
  <c r="J156"/>
  <c r="J99"/>
  <c r="P206"/>
  <c r="BK235"/>
  <c r="J235"/>
  <c r="J105"/>
  <c r="BK263"/>
  <c r="J263"/>
  <c r="J107"/>
  <c r="T271"/>
  <c r="T309"/>
  <c i="3" r="BK129"/>
  <c r="J129"/>
  <c r="J98"/>
  <c r="P142"/>
  <c r="T201"/>
  <c r="R219"/>
  <c r="R218"/>
  <c i="4" r="P119"/>
  <c r="P118"/>
  <c i="1" r="AU97"/>
  <c i="5" r="P135"/>
  <c i="2" r="P134"/>
  <c r="P133"/>
  <c r="P156"/>
  <c r="BK206"/>
  <c r="J206"/>
  <c r="J101"/>
  <c r="R218"/>
  <c r="R217"/>
  <c r="P252"/>
  <c r="T288"/>
  <c r="R313"/>
  <c r="R312"/>
  <c i="3" r="R129"/>
  <c r="R142"/>
  <c r="R201"/>
  <c r="T219"/>
  <c r="T218"/>
  <c i="4" r="T119"/>
  <c r="T118"/>
  <c i="5" r="BK135"/>
  <c r="J135"/>
  <c r="J100"/>
  <c i="6" r="BK118"/>
  <c r="J118"/>
  <c r="J97"/>
  <c r="P118"/>
  <c r="P117"/>
  <c i="1" r="AU100"/>
  <c i="6" r="R118"/>
  <c r="R117"/>
  <c r="T118"/>
  <c r="T117"/>
  <c i="4" r="BK138"/>
  <c r="J138"/>
  <c r="J98"/>
  <c i="3" r="BK199"/>
  <c r="J199"/>
  <c r="J101"/>
  <c r="BK216"/>
  <c r="J216"/>
  <c r="J104"/>
  <c r="BK236"/>
  <c r="J236"/>
  <c r="J107"/>
  <c i="2" r="BK215"/>
  <c r="J215"/>
  <c r="J102"/>
  <c i="6" r="J111"/>
  <c r="F114"/>
  <c r="BE119"/>
  <c r="J92"/>
  <c i="5" r="BK122"/>
  <c r="J122"/>
  <c r="J98"/>
  <c i="6" r="E107"/>
  <c r="BE123"/>
  <c r="BE120"/>
  <c r="BE121"/>
  <c r="BE122"/>
  <c r="BE124"/>
  <c i="5" r="E85"/>
  <c r="BE124"/>
  <c r="BE126"/>
  <c r="BE131"/>
  <c r="J94"/>
  <c r="BE137"/>
  <c i="4" r="BK118"/>
  <c r="J118"/>
  <c r="J96"/>
  <c i="5" r="F119"/>
  <c r="BE125"/>
  <c r="BE132"/>
  <c r="BE130"/>
  <c r="BE136"/>
  <c r="J116"/>
  <c r="BE127"/>
  <c r="BE128"/>
  <c r="BE129"/>
  <c r="BE133"/>
  <c r="BE134"/>
  <c i="4" r="BE120"/>
  <c r="BE129"/>
  <c i="3" r="BK128"/>
  <c r="J128"/>
  <c r="J97"/>
  <c i="4" r="J92"/>
  <c r="J112"/>
  <c r="BE125"/>
  <c r="BE126"/>
  <c r="BE130"/>
  <c r="BE137"/>
  <c r="BE131"/>
  <c r="BE134"/>
  <c i="3" r="BK218"/>
  <c r="J218"/>
  <c r="J105"/>
  <c i="4" r="E85"/>
  <c r="BE127"/>
  <c r="BE136"/>
  <c r="BE132"/>
  <c r="BE133"/>
  <c r="F115"/>
  <c r="BE121"/>
  <c r="BE122"/>
  <c r="BE123"/>
  <c r="BE128"/>
  <c r="BE135"/>
  <c r="BE139"/>
  <c r="BE124"/>
  <c i="2" r="J313"/>
  <c r="J112"/>
  <c i="3" r="J121"/>
  <c r="BE136"/>
  <c r="BE139"/>
  <c r="BE143"/>
  <c r="BE159"/>
  <c r="BE200"/>
  <c r="BE202"/>
  <c r="BE206"/>
  <c r="J92"/>
  <c r="BE132"/>
  <c r="BE188"/>
  <c r="BE189"/>
  <c r="E85"/>
  <c r="BE152"/>
  <c r="BE217"/>
  <c r="BE220"/>
  <c i="2" r="BK133"/>
  <c r="J133"/>
  <c r="J97"/>
  <c i="3" r="F92"/>
  <c r="BE195"/>
  <c r="BE214"/>
  <c r="BE235"/>
  <c r="BE151"/>
  <c r="BE213"/>
  <c i="2" r="BK217"/>
  <c r="J217"/>
  <c r="J103"/>
  <c i="3" r="BE147"/>
  <c r="BE211"/>
  <c r="BE212"/>
  <c r="BE215"/>
  <c r="BE227"/>
  <c r="BE130"/>
  <c r="BE131"/>
  <c r="BE163"/>
  <c r="BE167"/>
  <c r="BE168"/>
  <c r="BE174"/>
  <c r="BE180"/>
  <c r="BE184"/>
  <c r="BE237"/>
  <c i="2" r="BE197"/>
  <c r="BE255"/>
  <c r="BE304"/>
  <c r="J89"/>
  <c r="J129"/>
  <c r="BE165"/>
  <c r="BE182"/>
  <c r="BE183"/>
  <c r="BE188"/>
  <c r="BE194"/>
  <c r="BE207"/>
  <c r="BE212"/>
  <c r="BE266"/>
  <c r="BE303"/>
  <c r="BE135"/>
  <c r="BE173"/>
  <c r="BE243"/>
  <c r="BE254"/>
  <c r="E122"/>
  <c r="F129"/>
  <c r="BE137"/>
  <c r="BE200"/>
  <c r="BE208"/>
  <c r="BE211"/>
  <c r="BE234"/>
  <c r="BE236"/>
  <c r="BE246"/>
  <c r="BE280"/>
  <c r="BE141"/>
  <c r="BE142"/>
  <c r="BE152"/>
  <c r="BE155"/>
  <c r="BE157"/>
  <c r="BE181"/>
  <c r="BE216"/>
  <c r="BE219"/>
  <c r="BE260"/>
  <c r="BE261"/>
  <c r="BE262"/>
  <c r="BE264"/>
  <c r="BE268"/>
  <c r="BE270"/>
  <c r="BE136"/>
  <c r="BE146"/>
  <c r="BE171"/>
  <c r="BE191"/>
  <c r="BE223"/>
  <c r="BE251"/>
  <c r="BE257"/>
  <c r="BE258"/>
  <c r="BE274"/>
  <c r="BE285"/>
  <c r="BE286"/>
  <c r="BE289"/>
  <c r="BE299"/>
  <c r="BE138"/>
  <c r="BE145"/>
  <c r="BE158"/>
  <c r="BE178"/>
  <c r="BE253"/>
  <c r="BE256"/>
  <c r="BE149"/>
  <c r="BE203"/>
  <c r="BE259"/>
  <c r="BE272"/>
  <c r="BE284"/>
  <c r="BE287"/>
  <c r="BE305"/>
  <c r="BE306"/>
  <c r="BE308"/>
  <c r="BE310"/>
  <c r="BE311"/>
  <c r="BE314"/>
  <c r="BE316"/>
  <c r="BE318"/>
  <c r="F34"/>
  <c i="1" r="BA95"/>
  <c i="4" r="F37"/>
  <c i="1" r="BD97"/>
  <c i="6" r="F37"/>
  <c i="1" r="BD100"/>
  <c i="2" r="F37"/>
  <c i="1" r="BD95"/>
  <c i="5" r="F37"/>
  <c i="1" r="BB99"/>
  <c r="BB98"/>
  <c r="AX98"/>
  <c i="6" r="J34"/>
  <c i="1" r="AW100"/>
  <c i="3" r="J34"/>
  <c i="1" r="AW96"/>
  <c i="3" r="F36"/>
  <c i="1" r="BC96"/>
  <c i="5" r="F36"/>
  <c i="1" r="BA99"/>
  <c r="BA98"/>
  <c r="AW98"/>
  <c i="2" r="F36"/>
  <c i="1" r="BC95"/>
  <c i="4" r="J34"/>
  <c i="1" r="AW97"/>
  <c i="5" r="F39"/>
  <c i="1" r="BD99"/>
  <c r="BD98"/>
  <c r="AS94"/>
  <c i="3" r="F37"/>
  <c i="1" r="BD96"/>
  <c i="4" r="F34"/>
  <c i="1" r="BA97"/>
  <c i="4" r="F36"/>
  <c i="1" r="BC97"/>
  <c i="6" r="F34"/>
  <c i="1" r="BA100"/>
  <c i="2" r="J34"/>
  <c i="1" r="AW95"/>
  <c i="5" r="J36"/>
  <c i="1" r="AW99"/>
  <c i="6" r="F35"/>
  <c i="1" r="BB100"/>
  <c i="2" r="F35"/>
  <c i="1" r="BB95"/>
  <c i="4" r="F35"/>
  <c i="1" r="BB97"/>
  <c i="6" r="F36"/>
  <c i="1" r="BC100"/>
  <c i="3" r="F34"/>
  <c i="1" r="BA96"/>
  <c i="3" r="F35"/>
  <c i="1" r="BB96"/>
  <c i="5" r="F38"/>
  <c i="1" r="BC99"/>
  <c r="BC98"/>
  <c r="AY98"/>
  <c i="5" l="1" r="R122"/>
  <c r="P122"/>
  <c i="1" r="AU99"/>
  <c i="3" r="R128"/>
  <c r="R127"/>
  <c r="P128"/>
  <c r="P127"/>
  <c i="1" r="AU96"/>
  <c i="2" r="R133"/>
  <c r="R132"/>
  <c i="3" r="T128"/>
  <c r="T127"/>
  <c i="2" r="T217"/>
  <c r="T132"/>
  <c r="P217"/>
  <c r="P132"/>
  <c i="1" r="AU95"/>
  <c i="5" r="T122"/>
  <c i="6" r="BK117"/>
  <c r="J117"/>
  <c i="3" r="BK127"/>
  <c r="J127"/>
  <c r="J96"/>
  <c i="2" r="BK132"/>
  <c r="J132"/>
  <c i="1" r="AU98"/>
  <c i="3" r="J33"/>
  <c i="1" r="AV96"/>
  <c r="AT96"/>
  <c r="BC94"/>
  <c r="W32"/>
  <c i="6" r="J30"/>
  <c i="1" r="AG100"/>
  <c i="2" r="J33"/>
  <c i="1" r="AV95"/>
  <c r="AT95"/>
  <c i="2" r="F33"/>
  <c i="1" r="AZ95"/>
  <c i="4" r="F33"/>
  <c i="1" r="AZ97"/>
  <c i="5" r="J32"/>
  <c i="1" r="AG99"/>
  <c r="AG98"/>
  <c i="6" r="F33"/>
  <c i="1" r="AZ100"/>
  <c r="BD94"/>
  <c r="W33"/>
  <c i="2" r="J30"/>
  <c i="1" r="AG95"/>
  <c i="4" r="J33"/>
  <c i="1" r="AV97"/>
  <c r="AT97"/>
  <c r="BB94"/>
  <c r="W31"/>
  <c i="3" r="F33"/>
  <c i="1" r="AZ96"/>
  <c i="4" r="J30"/>
  <c i="1" r="AG97"/>
  <c i="5" r="J35"/>
  <c i="1" r="AV99"/>
  <c r="AT99"/>
  <c i="6" r="J33"/>
  <c i="1" r="AV100"/>
  <c r="AT100"/>
  <c r="AN100"/>
  <c r="BA94"/>
  <c r="W30"/>
  <c i="5" r="F35"/>
  <c i="1" r="AZ99"/>
  <c r="AZ98"/>
  <c r="AV98"/>
  <c r="AT98"/>
  <c i="6" l="1" r="J96"/>
  <c i="1" r="AN98"/>
  <c r="AN99"/>
  <c i="6" r="J39"/>
  <c i="1" r="AN97"/>
  <c i="5" r="J41"/>
  <c i="4" r="J39"/>
  <c i="1" r="AN95"/>
  <c i="2" r="J96"/>
  <c r="J39"/>
  <c i="1" r="AU94"/>
  <c i="3" r="J30"/>
  <c i="1" r="AG96"/>
  <c r="AG94"/>
  <c r="AK26"/>
  <c r="AW94"/>
  <c r="AK30"/>
  <c r="AZ94"/>
  <c r="W29"/>
  <c r="AX94"/>
  <c r="AY94"/>
  <c i="3" l="1" r="J39"/>
  <c i="1"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<sst xmlns="http://schemas.openxmlformats.org/spreadsheetml/2006/main">
  <si>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</si>
  <si>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</si>
  <si>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</si>
  <si>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</si>
  <si>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</si>
  <si>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{dc5f2f2b-0086-42c6-8a5e-9c0e9a0e6877}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</si>
  <si>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</si>
  <si>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</si>
  <si>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</si>
  <si>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</si>
  <si>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</si>
  <si>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</si>
  <si>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</si>
  <si>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</si>
  <si>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3264I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</si>
  <si>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</si>
  <si>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</si>
  <si>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Objekty OU, část D a DM, WC imobilní + výtah</t>
  </si>
  <si>
    <t>KSO:</t>
  </si>
  <si>
    <t>CC-CZ:</t>
  </si>
  <si>
    <t>Místo:</t>
  </si>
  <si>
    <t xml:space="preserve"> </t>
  </si>
  <si>
    <t>Datum:</t>
  </si>
  <si>
    <t>31. 8. 2018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</si>
  <si>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</si>
  <si>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</si>
  <si>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</si>
  <si>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</si>
  <si>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</si>
  <si>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</si>
  <si>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</si>
  <si>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</si>
  <si>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</si>
  <si>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</si>
  <si>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</si>
  <si>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_x000d_
POLOŽKY BUDOU OCENĚNY V SOULADU S POŽADAVKY NPÚ (VIZ. SOUHRANNÁ TECHNICKÁ ZPRÁVA, TECHNICKÁ ZPRÁVA A VYJÁDŘENÍ NPÚ)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</si>
  <si>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</si>
  <si>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</si>
  <si>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</si>
  <si>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</si>
  <si>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</si>
  <si>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</si>
  <si>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</si>
  <si>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</si>
  <si>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</si>
  <si>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</si>
  <si>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</si>
  <si>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</si>
  <si>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</si>
  <si>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</si>
  <si>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</si>
  <si>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</si>
  <si>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</si>
  <si>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</si>
  <si>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</si>
  <si>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</si>
  <si>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</si>
  <si>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</si>
  <si>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</si>
  <si>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</si>
  <si>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</si>
  <si>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</si>
  <si>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</si>
  <si>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</si>
  <si>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</si>
  <si>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</si>
  <si>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</si>
  <si>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</si>
  <si>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</si>
  <si>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</si>
  <si>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</si>
  <si>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</si>
  <si>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</si>
  <si>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</si>
  <si>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</si>
  <si>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</si>
  <si>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</si>
  <si>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</si>
  <si>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</si>
  <si>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</si>
  <si>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</si>
  <si>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</si>
  <si>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 řešení</t>
  </si>
  <si>
    <t>STA</t>
  </si>
  <si>
    <t>1</t>
  </si>
  <si>
    <t>{8fccaa71-a983-4147-b5c8-bb8752a59425}</t>
  </si>
  <si>
    <t>2</t>
  </si>
  <si>
    <t>D.1.2</t>
  </si>
  <si>
    <t>Stavebně konstrukční řešení</t>
  </si>
  <si>
    <t>{f9f47922-188b-4402-bb4b-5cbb61f3c6ba}</t>
  </si>
  <si>
    <t>D.1.4.3</t>
  </si>
  <si>
    <t>Silnoproudá elekrotechnika</t>
  </si>
  <si>
    <t>{bceff5a9-e6ee-43f3-968e-344ff2bf349c}</t>
  </si>
  <si>
    <t>D.1.4.4</t>
  </si>
  <si>
    <t>Elektrotechnické komunikace</t>
  </si>
  <si>
    <t>{e94062f3-2392-4797-94ac-7ca2f59ae9d7}</t>
  </si>
  <si>
    <t>Nouzová signalizace pro imobilní WC, nevidomí a slabozrací</t>
  </si>
  <si>
    <t>Soupis</t>
  </si>
  <si>
    <t>{e349ec81-d656-4f09-b35f-5a779a94e9e8}</t>
  </si>
  <si>
    <t>D.1.5</t>
  </si>
  <si>
    <t>Interiér</t>
  </si>
  <si>
    <t>{7d4285b9-e600-4769-b4cf-8a3e292e1672}</t>
  </si>
  <si>
    <t>KRYCÍ LIST SOUPISU PRACÍ</t>
  </si>
  <si>
    <t>Objekt:</t>
  </si>
  <si>
    <t>D.1.1 - Architektonicko-stavební řešení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</si>
  <si>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 											 POLOŽKY BUDOU OCENĚNY V SOULADU S POŽADAVKY NPÚ (VIZ. SOUHRANNÁ TECHNICKÁ ZPRÁVA, TECHNICKÁ ZPRÁVA A VYJÁDŘENÍ NPÚ)																						 																																		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</si>
  <si>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</si>
  <si>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</si>
  <si>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</si>
  <si>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</si>
  <si>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</si>
  <si>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</si>
  <si>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</si>
  <si>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</si>
  <si>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</si>
  <si>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</si>
  <si>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</si>
  <si>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</si>
  <si>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</si>
  <si>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</si>
  <si>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</si>
  <si>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</si>
  <si>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</si>
  <si>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</si>
  <si>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</si>
  <si>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</si>
  <si>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33-M - Montáže dopr.zaříz.,sklad. zař. a váh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</si>
  <si>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</si>
  <si>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</si>
  <si>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</si>
  <si>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</si>
  <si>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</si>
  <si>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</si>
  <si>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</si>
  <si>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</si>
  <si>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</si>
  <si>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</si>
  <si>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</si>
  <si>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</si>
  <si>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</si>
  <si>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</si>
  <si>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</si>
  <si>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</si>
  <si>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</si>
  <si>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</si>
  <si>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</si>
  <si>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</si>
  <si>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</si>
  <si>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</si>
  <si>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-1048734652</t>
  </si>
  <si>
    <t>161101501</t>
  </si>
  <si>
    <t>Svislé přemístění výkopku nošením svisle do v 3 m v hornině tř. 1 až 4</t>
  </si>
  <si>
    <t>-1115495024</t>
  </si>
  <si>
    <t>3</t>
  </si>
  <si>
    <t>162201211</t>
  </si>
  <si>
    <t>Vodorovné přemístění výkopku z horniny tř. 1 až 4 stavebním kolečkem do 10 m</t>
  </si>
  <si>
    <t>-954185199</t>
  </si>
  <si>
    <t>162201219</t>
  </si>
  <si>
    <t>Příplatek k vodorovnému přemístění výkopku z horniny tř. 1 až 4 stavebním kolečkem ZKD 10 m</t>
  </si>
  <si>
    <t>912341268</t>
  </si>
  <si>
    <t>VV</t>
  </si>
  <si>
    <t>81,25*5 "Přepočtené koeficientem množství</t>
  </si>
  <si>
    <t>Součet</t>
  </si>
  <si>
    <t>5</t>
  </si>
  <si>
    <t>162701105</t>
  </si>
  <si>
    <t>Vodorovné přemístění do 10000 m výkopku/sypaniny z horniny tř. 1 až 4</t>
  </si>
  <si>
    <t>-1506855281</t>
  </si>
  <si>
    <t>6</t>
  </si>
  <si>
    <t>162701109</t>
  </si>
  <si>
    <t>Příplatek k vodorovnému přemístění výkopku/sypaniny z horniny tř. 1 až 4 ZKD 1000 m přes 10000 m</t>
  </si>
  <si>
    <t>-827238008</t>
  </si>
  <si>
    <t>81,25*10 "Přepočtené koeficientem množství</t>
  </si>
  <si>
    <t>7</t>
  </si>
  <si>
    <t>171201201</t>
  </si>
  <si>
    <t>Uložení sypaniny na skládky</t>
  </si>
  <si>
    <t>-1792115544</t>
  </si>
  <si>
    <t>8</t>
  </si>
  <si>
    <t>171201211</t>
  </si>
  <si>
    <t>Poplatek za uložení stavebního odpadu - zeminy a kameniva na skládce</t>
  </si>
  <si>
    <t>t</t>
  </si>
  <si>
    <t>-308738567</t>
  </si>
  <si>
    <t>81,25*1,8 "Přepočtené koeficientem množství</t>
  </si>
  <si>
    <t>9</t>
  </si>
  <si>
    <t>174101101</t>
  </si>
  <si>
    <t>Zásyp jam, šachet rýh nebo kolem objektů sypaninou se zhutněním</t>
  </si>
  <si>
    <t>531036273</t>
  </si>
  <si>
    <t>"elektrorozvodna" 4,5*3,2*(0,5)</t>
  </si>
  <si>
    <t>10</t>
  </si>
  <si>
    <t>M</t>
  </si>
  <si>
    <t>58981122</t>
  </si>
  <si>
    <t>recyklát betonový frakce 0/32</t>
  </si>
  <si>
    <t>1278569442</t>
  </si>
  <si>
    <t>7,2*2 "Přepočtené koeficientem množství</t>
  </si>
  <si>
    <t>11</t>
  </si>
  <si>
    <t>174101102</t>
  </si>
  <si>
    <t>Zásyp v uzavřených prostorech sypaninou se zhutněním</t>
  </si>
  <si>
    <t>1238955478</t>
  </si>
  <si>
    <t>Svislé a kompletní konstrukce</t>
  </si>
  <si>
    <t>311235161</t>
  </si>
  <si>
    <t>Zdivo jednovrstvé z cihel broušených přes P10 do P15 na tenkovrstvou maltu tloušťky 300 mm</t>
  </si>
  <si>
    <t>m2</t>
  </si>
  <si>
    <t>-1148686964</t>
  </si>
  <si>
    <t>13</t>
  </si>
  <si>
    <t>317944321</t>
  </si>
  <si>
    <t>Válcované nosníky do č.12 dodatečně osazované do připravených otvorů</t>
  </si>
  <si>
    <t>1563194755</t>
  </si>
  <si>
    <t xml:space="preserve">"viz v.č. NS_1.PP-7.NP" </t>
  </si>
  <si>
    <t>190,90*1,15/1000</t>
  </si>
  <si>
    <t>Mezisoučet</t>
  </si>
  <si>
    <t>"související drobné prvky" 0,15*0,220</t>
  </si>
  <si>
    <t>Úpravy povrchů, podlahy a osazování výplní</t>
  </si>
  <si>
    <t>14</t>
  </si>
  <si>
    <t>612321111</t>
  </si>
  <si>
    <t>Vápenocementová omítka hrubá jednovrstvá zatřená vnitřních stěn nanášená ručně</t>
  </si>
  <si>
    <t>-1103797201</t>
  </si>
  <si>
    <t>výtah</t>
  </si>
  <si>
    <t>350</t>
  </si>
  <si>
    <t>ob</t>
  </si>
  <si>
    <t>117,404</t>
  </si>
  <si>
    <t>15</t>
  </si>
  <si>
    <t>612321191</t>
  </si>
  <si>
    <t>Příplatek k vápenocementové omítce vnitřních stěn za každých dalších 5 mm tloušťky ručně</t>
  </si>
  <si>
    <t>1617508373</t>
  </si>
  <si>
    <t>467,404*8 'Přepočtené koeficientem množství</t>
  </si>
  <si>
    <t>16</t>
  </si>
  <si>
    <t>631311116</t>
  </si>
  <si>
    <t>Mazanina tl do 80 mm z betonu prostého bez zvýšených nároků na prostředí tř. C 25/30</t>
  </si>
  <si>
    <t>-1915340715</t>
  </si>
  <si>
    <t>"skladby podlah_NS (D+DM)_NP10"18,30*0,085</t>
  </si>
  <si>
    <t>"skladby podlah_NS (D+DM)_NP27" 4,50*0,05</t>
  </si>
  <si>
    <t>"skladby podlah_NS (D+DM)_NP31" 4,80*0,05</t>
  </si>
  <si>
    <t>17</t>
  </si>
  <si>
    <t>631311135</t>
  </si>
  <si>
    <t>Mazanina tl do 240 mm z betonu prostého bez zvýšených nároků na prostředí tř. C 20/25</t>
  </si>
  <si>
    <t>818379329</t>
  </si>
  <si>
    <t>"objekt D+DM" (2,50+2,70)*0,15</t>
  </si>
  <si>
    <t>18</t>
  </si>
  <si>
    <t>631319171</t>
  </si>
  <si>
    <t>Příplatek k mazanině tl do 80 mm za stržení povrchu spodní vrstvy před vložením výztuže</t>
  </si>
  <si>
    <t>1488357739</t>
  </si>
  <si>
    <t>19</t>
  </si>
  <si>
    <t>631319175</t>
  </si>
  <si>
    <t>Příplatek k mazanině tl do 240 mm za stržení povrchu spodní vrstvy před vložením výztuže</t>
  </si>
  <si>
    <t>308627467</t>
  </si>
  <si>
    <t>20</t>
  </si>
  <si>
    <t>631319234.1</t>
  </si>
  <si>
    <t>Příplatek k mazaninám za přidání skelné sítě s oky 40/40 mm</t>
  </si>
  <si>
    <t>-1070722144</t>
  </si>
  <si>
    <t>"skladby podlah_NS (D+DM)_NP10" 18,30*0,085</t>
  </si>
  <si>
    <t>"skladby podlah_NS (D+DM)_NP31" 3,80*0,05</t>
  </si>
  <si>
    <t>631341135</t>
  </si>
  <si>
    <t>Mazanina tl do 240 mm z betonu lehkého keramického (600 kg/m3)</t>
  </si>
  <si>
    <t>-1216596421</t>
  </si>
  <si>
    <t>"skladby podlah_NS (D+DM)_NP27" 4,50*0,4</t>
  </si>
  <si>
    <t>22</t>
  </si>
  <si>
    <t>631362021</t>
  </si>
  <si>
    <t>Výztuž mazanin svařovanými sítěmi Kari</t>
  </si>
  <si>
    <t>-186675616</t>
  </si>
  <si>
    <t>"objekt D+DM_předpoklad" ((2,5)+(2,7))*10/1000</t>
  </si>
  <si>
    <t>23</t>
  </si>
  <si>
    <t>632450134</t>
  </si>
  <si>
    <t>Vyrovnávací cementový potěr tl do 30-50 mm ze suchých směsí provedený v ploše</t>
  </si>
  <si>
    <t>1667570308</t>
  </si>
  <si>
    <t>"vyrovnání stávajících konstrukcí po provedení BP_viz NPx_objekt D+DM" (32,50)*0,75</t>
  </si>
  <si>
    <t>24</t>
  </si>
  <si>
    <t>632451103</t>
  </si>
  <si>
    <t>Cementový samonivelační potěr ze suchých směsí tloušťky do 10 mm</t>
  </si>
  <si>
    <t>1649008339</t>
  </si>
  <si>
    <t>"skladby podlah_NS (D+DM)_NP27" 4,50</t>
  </si>
  <si>
    <t>25</t>
  </si>
  <si>
    <t>632451107</t>
  </si>
  <si>
    <t>Cementový samonivelační potěr ze suchých směsí tloušťky do 20 mm</t>
  </si>
  <si>
    <t>862998734</t>
  </si>
  <si>
    <t>"skladby podlah_NS (D+DM)_NP16" 9,70</t>
  </si>
  <si>
    <t>26</t>
  </si>
  <si>
    <t>633811111</t>
  </si>
  <si>
    <t>Broušení nerovností betonových podlah do 2 mm - stržení šlemu</t>
  </si>
  <si>
    <t>529638328</t>
  </si>
  <si>
    <t>"viz samonivelační potěry" 4,50+9,70</t>
  </si>
  <si>
    <t>Ostatní konstrukce a práce, bourání</t>
  </si>
  <si>
    <t>27</t>
  </si>
  <si>
    <t>949311112</t>
  </si>
  <si>
    <t>Montáž lešení trubkového do šachet o půdorysné ploše do 6 m2 v do 20 m</t>
  </si>
  <si>
    <t>m</t>
  </si>
  <si>
    <t>-1264710518</t>
  </si>
  <si>
    <t>28</t>
  </si>
  <si>
    <t>949311211</t>
  </si>
  <si>
    <t>Příplatek k lešení trubkovému do šachet do 6 m2 v do 30 m za první a ZKD den použití</t>
  </si>
  <si>
    <t>-795095661</t>
  </si>
  <si>
    <t>44,6*60 "Přepočtené koeficientem množství</t>
  </si>
  <si>
    <t>29</t>
  </si>
  <si>
    <t>949311812</t>
  </si>
  <si>
    <t>Demontáž lešení trubkového do šachet o půdorysné ploše do 6 m2 v do 20 m</t>
  </si>
  <si>
    <t>1878063846</t>
  </si>
  <si>
    <t>30</t>
  </si>
  <si>
    <t>952901111</t>
  </si>
  <si>
    <t>Vyčištění budov bytové a občanské výstavby při výšce podlaží do 4 m</t>
  </si>
  <si>
    <t>-1306453522</t>
  </si>
  <si>
    <t>"objekty D+DM" (4,50+4,40+4,60+4,70+4,60+9,70)*1,25</t>
  </si>
  <si>
    <t>998</t>
  </si>
  <si>
    <t>Přesun hmot</t>
  </si>
  <si>
    <t>31</t>
  </si>
  <si>
    <t>998011004</t>
  </si>
  <si>
    <t>Přesun hmot pro budovy zděné v přes 24 do 36 m</t>
  </si>
  <si>
    <t>-1528642427</t>
  </si>
  <si>
    <t>PSV</t>
  </si>
  <si>
    <t>Práce a dodávky PSV</t>
  </si>
  <si>
    <t>711</t>
  </si>
  <si>
    <t>Izolace proti vodě, vlhkosti a plynům</t>
  </si>
  <si>
    <t>32</t>
  </si>
  <si>
    <t>711493112</t>
  </si>
  <si>
    <t>Izolace proti vodě vodorovná těsnicí stěrkou</t>
  </si>
  <si>
    <t>1860933450</t>
  </si>
  <si>
    <t>P</t>
  </si>
  <si>
    <t>Poznámka k položce:_x000d_
Poznámka k položce: Specifikace: -------------------------------------- V jednotkové ceně zahrnuty náklady na systémové koutové pásky/profily. Tl. hydroizolační stěrky 2x1,5 mm. ---------------------------------------</t>
  </si>
  <si>
    <t>"viz keramické dlažby" (4,50+4,40+4,60+4,70+4,60+9,70)</t>
  </si>
  <si>
    <t>33</t>
  </si>
  <si>
    <t>711493122</t>
  </si>
  <si>
    <t>Izolace proti vodě svislá těsnicí stěrkou</t>
  </si>
  <si>
    <t>-610415407</t>
  </si>
  <si>
    <t xml:space="preserve">Poznámka k položce:_x000d_
Poznámka k položce: Specifikace:  -------------------------------------- V jednotkové ceně zahrnuty náklady na systémové koutové pásky/profily. Tl. hydroizolační stěrky 2x2 mm. ---------------------------------------</t>
  </si>
  <si>
    <t xml:space="preserve">"viz keramické obklady stěn" </t>
  </si>
  <si>
    <t>(1,60+2,65)*2*2,10-0,80*2,00</t>
  </si>
  <si>
    <t>(1,60+2,35)*2*2,10-0,80*2,00</t>
  </si>
  <si>
    <t>(3,22+3,315)*2*2,10-0,80*2,00</t>
  </si>
  <si>
    <t>(1,675+2,36)*2*2,10-0,80*2,00</t>
  </si>
  <si>
    <t>34</t>
  </si>
  <si>
    <t>998711203</t>
  </si>
  <si>
    <t>Přesun hmot procentní pro izolace proti vodě, vlhkosti a plynům v objektech v do 60 m</t>
  </si>
  <si>
    <t>%</t>
  </si>
  <si>
    <t>-1607534647</t>
  </si>
  <si>
    <t>713</t>
  </si>
  <si>
    <t>Izolace tepelné</t>
  </si>
  <si>
    <t>35</t>
  </si>
  <si>
    <t>713121111</t>
  </si>
  <si>
    <t>Montáž izolace tepelné podlah rohožemi, pásy, dílci, deskami 1 vrstva</t>
  </si>
  <si>
    <t>-1968375771</t>
  </si>
  <si>
    <t>Poznámka k položce:_x000d_
Poznámka k položce: -tepelné izolace lepené nízkoexpanzní montážní pěnou</t>
  </si>
  <si>
    <t>"skladby podlah_NS (D+DM)_NP10"18,30</t>
  </si>
  <si>
    <t>"skladby podlah_NS (D+DM)_NP31" 3,80</t>
  </si>
  <si>
    <t>36</t>
  </si>
  <si>
    <t>28375671</t>
  </si>
  <si>
    <t>deska EPS pro kročejový útlum tl 20mm</t>
  </si>
  <si>
    <t>785411700</t>
  </si>
  <si>
    <t>36,30*1,1 "Přepočtené koeficientem množství</t>
  </si>
  <si>
    <t>37</t>
  </si>
  <si>
    <t>713191R32</t>
  </si>
  <si>
    <t>Překrytí izolace tepelné separační a parotěsnou fólií tl 0,2 mm u podlah a stropů vč. vytažení na svislé konstrukce v = do cca 150 mm</t>
  </si>
  <si>
    <t>-1457759194</t>
  </si>
  <si>
    <t>"kompletní provedení dle specifikace PD a TZ vč. všech souvisejících prací a dodávek"</t>
  </si>
  <si>
    <t>v jednotkové ceně započítány náklady na obvodové dilatační pásky tl. min 10 mm v = min 150 mm</t>
  </si>
  <si>
    <t>1,15*(36,30)</t>
  </si>
  <si>
    <t>38</t>
  </si>
  <si>
    <t>998713204</t>
  </si>
  <si>
    <t>Přesun hmot procentní pro izolace tepelné v objektech v do 36 m</t>
  </si>
  <si>
    <t>-1174900854</t>
  </si>
  <si>
    <t>725</t>
  </si>
  <si>
    <t>Zdravotechnika - zařizovací předměty</t>
  </si>
  <si>
    <t>39</t>
  </si>
  <si>
    <t>500</t>
  </si>
  <si>
    <t>Koš na papírové ručníky</t>
  </si>
  <si>
    <t>kus</t>
  </si>
  <si>
    <t>-756049925</t>
  </si>
  <si>
    <t>40</t>
  </si>
  <si>
    <t>501</t>
  </si>
  <si>
    <t>Zásbník papírových ručníků</t>
  </si>
  <si>
    <t>ks</t>
  </si>
  <si>
    <t>-1761506116</t>
  </si>
  <si>
    <t>41</t>
  </si>
  <si>
    <t>503</t>
  </si>
  <si>
    <t>Dávkovač tekutého mýdla</t>
  </si>
  <si>
    <t>-1792902118</t>
  </si>
  <si>
    <t>42</t>
  </si>
  <si>
    <t>504</t>
  </si>
  <si>
    <t>Zásobník toaletního papíru</t>
  </si>
  <si>
    <t>-449755551</t>
  </si>
  <si>
    <t>43</t>
  </si>
  <si>
    <t>505</t>
  </si>
  <si>
    <t>Koš na hygienické potřeby</t>
  </si>
  <si>
    <t>-397745516</t>
  </si>
  <si>
    <t>44</t>
  </si>
  <si>
    <t>506</t>
  </si>
  <si>
    <t>Držák WC kartáče</t>
  </si>
  <si>
    <t>1716963547</t>
  </si>
  <si>
    <t>45</t>
  </si>
  <si>
    <t>507</t>
  </si>
  <si>
    <t>Šatní dvojháček</t>
  </si>
  <si>
    <t>769465724</t>
  </si>
  <si>
    <t>46</t>
  </si>
  <si>
    <t>508</t>
  </si>
  <si>
    <t>Zásobník hygienických sáčků</t>
  </si>
  <si>
    <t>20641977</t>
  </si>
  <si>
    <t>47</t>
  </si>
  <si>
    <t>509</t>
  </si>
  <si>
    <t>Automatický osvěžovač vzduchu</t>
  </si>
  <si>
    <t>-2107758049</t>
  </si>
  <si>
    <t>48</t>
  </si>
  <si>
    <t>511</t>
  </si>
  <si>
    <t>Zrcadlo výklopné 400/600</t>
  </si>
  <si>
    <t>1419291870</t>
  </si>
  <si>
    <t>766</t>
  </si>
  <si>
    <t>Konstrukce truhlářské</t>
  </si>
  <si>
    <t>49</t>
  </si>
  <si>
    <t>766521N58</t>
  </si>
  <si>
    <t>D8 - D+M Jednokřídlé vnitřní dřevěné dveře, prosklené, povrch lamino CPL, 800x1970mm</t>
  </si>
  <si>
    <t>2053185120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</si>
  <si>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</si>
  <si>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50</t>
  </si>
  <si>
    <t>766521N94</t>
  </si>
  <si>
    <t>D44 - D+M Jednokřídlé vnitřní dřevěné dveře, plné, povrch lamino CPL, včetně dřevěné obložkové zárubně a prahu, 900x1970mm</t>
  </si>
  <si>
    <t>177628133</t>
  </si>
  <si>
    <t>51</t>
  </si>
  <si>
    <t>766525N18</t>
  </si>
  <si>
    <t>Dh21 - D+M Replika plných historických dveří a deštěné obložkové zárubně, včetně nadsvětlíku, 800x1970mm (+rozměr světlíku)</t>
  </si>
  <si>
    <t>35353173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</si>
  <si>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repase.</t>
  </si>
  <si>
    <t>52</t>
  </si>
  <si>
    <t>998766204</t>
  </si>
  <si>
    <t>Přesun hmot procentní pro konstrukce truhlářské v objektech v do 36 m</t>
  </si>
  <si>
    <t>978184862</t>
  </si>
  <si>
    <t>771</t>
  </si>
  <si>
    <t>Podlahy z dlaždic</t>
  </si>
  <si>
    <t>53</t>
  </si>
  <si>
    <t>771494R18</t>
  </si>
  <si>
    <t>Příplatek k vnitřním dlažbám za dodávku a montáž ukončovacích, rohových a koutových profilů</t>
  </si>
  <si>
    <t>314715488</t>
  </si>
  <si>
    <t>Poznámka k položce:_x000d_
Poznámka k položce: Množství/rozsah - VZTAŽEN NA CELKOVOU PLOCHU vnitřních obkladů. (specifikace materiálů dle PD a TZ) ------------------------------------------------------------------------------------</t>
  </si>
  <si>
    <t>54</t>
  </si>
  <si>
    <t>771574131</t>
  </si>
  <si>
    <t>Montáž podlah keramických protiskluzných lepených flexibilním lepidlem do 50 ks/m2</t>
  </si>
  <si>
    <t>180634316</t>
  </si>
  <si>
    <t>Poznámka k položce:_x000d_
Poznámka k položce: V jednotkové ceně zahrnuty náklady na montáž a spárování souvisejících obvodových soklů v= do 150 mm.</t>
  </si>
  <si>
    <t>"objekty D+DM" (4,50+4,40+4,60+4,70+4,60+9,70)</t>
  </si>
  <si>
    <t>"výklenky a ostatní plochy" 0,1*32,50</t>
  </si>
  <si>
    <t>55</t>
  </si>
  <si>
    <t>597612R04</t>
  </si>
  <si>
    <t>dlaždice keramické protiskluzné - dle specifikace PD a TZ</t>
  </si>
  <si>
    <t>2050542358</t>
  </si>
  <si>
    <t>Poznámka k položce:_x000d_
Poznámka k položce: V jednotkové ceně zahrnuty náklady na veškeré doplňky a příslušenství dle PD a TZ. (přechodové, dilatační a ukončovací lišty, ostatní doplňky) --------------------------------------------------------------------- Jednotková cena zahrnuje dodávku keramických dlažeb vč. souvisejících obvodových soklů v= do 150 mm --------------------------------------------------------------------- 5.KERAMICKÁ DLAŽBA	12 mm -KERAMICKÁ DLAŽBA SE SPÁROVACÍ FLEXIBILNÍ HMOTOU	9 mm -PROTISKLUZNOST ZA MOKRA R10 -KOEFICIENT TŘENÍ ZA MOKRA u &gt; 0,6 TŘÍDA ODOLNOSTI PEI 3</t>
  </si>
  <si>
    <t>35,75*1,15 "Přepočtené koeficientem množství</t>
  </si>
  <si>
    <t>56</t>
  </si>
  <si>
    <t>771579196</t>
  </si>
  <si>
    <t>Příplatek k montáž podlah keramických za spárování tmelem</t>
  </si>
  <si>
    <t>1952244320</t>
  </si>
  <si>
    <t>57</t>
  </si>
  <si>
    <t>771591111</t>
  </si>
  <si>
    <t>Podlahy penetrace podkladu</t>
  </si>
  <si>
    <t>1717656720</t>
  </si>
  <si>
    <t>58</t>
  </si>
  <si>
    <t>771990112</t>
  </si>
  <si>
    <t>Vyrovnání podkladu samonivelační stěrkou tl 4 mm pevnosti 30 Mpa</t>
  </si>
  <si>
    <t>-968195375</t>
  </si>
  <si>
    <t>59</t>
  </si>
  <si>
    <t>998771204</t>
  </si>
  <si>
    <t>Přesun hmot procentní pro podlahy z dlaždic v objektech v do 36 m</t>
  </si>
  <si>
    <t>161794733</t>
  </si>
  <si>
    <t>781</t>
  </si>
  <si>
    <t>Dokončovací práce - obklady</t>
  </si>
  <si>
    <t>60</t>
  </si>
  <si>
    <t>781414112</t>
  </si>
  <si>
    <t>Montáž obkladaček vnitřních keramických pravoúhlých do 25 ks/m2 lepených flexibilním lepidlem</t>
  </si>
  <si>
    <t>582652887</t>
  </si>
  <si>
    <t xml:space="preserve">"objekt D+DM" </t>
  </si>
  <si>
    <t>61</t>
  </si>
  <si>
    <t>597610R22</t>
  </si>
  <si>
    <t>dodávka vnitřních obkládaček keramických - specifikace dle PD a TZ</t>
  </si>
  <si>
    <t>-1859227469</t>
  </si>
  <si>
    <t xml:space="preserve">Poznámka k položce:_x000d_
Poznámka k položce: V jednotkové ceně zahrnuty náklady na veškeré doplňky a příslušenství dle PD a TZ. (listely, dekory - specifikované v PD)  ---------------------------------------------------------------------</t>
  </si>
  <si>
    <t>117,404*1,1 "Přepočtené koeficientem množství</t>
  </si>
  <si>
    <t>62</t>
  </si>
  <si>
    <t>781419191</t>
  </si>
  <si>
    <t>Příplatek k montáži obkladů vnitřních za plochu do 10 m2</t>
  </si>
  <si>
    <t>2106021824</t>
  </si>
  <si>
    <t>63</t>
  </si>
  <si>
    <t>781419197</t>
  </si>
  <si>
    <t>Příplatek k montáži obkladů vnitřních za spárování silikonem</t>
  </si>
  <si>
    <t>-631776711</t>
  </si>
  <si>
    <t>64</t>
  </si>
  <si>
    <t>781469196</t>
  </si>
  <si>
    <t>Příplatek k montáži obkladů vnitřních za spáry tmelem</t>
  </si>
  <si>
    <t>-1906910163</t>
  </si>
  <si>
    <t>65</t>
  </si>
  <si>
    <t>781494R15</t>
  </si>
  <si>
    <t>Příplatek k vnitřním obladům za dodávku a montáž ukončovacích, rohových a koutových profilů</t>
  </si>
  <si>
    <t>-1650608130</t>
  </si>
  <si>
    <t>66</t>
  </si>
  <si>
    <t>998781204</t>
  </si>
  <si>
    <t>Přesun hmot procentní pro obklady keramické v objektech v do 36 m</t>
  </si>
  <si>
    <t>1096377417</t>
  </si>
  <si>
    <t>784</t>
  </si>
  <si>
    <t>Dokončovací práce - malby a tapety</t>
  </si>
  <si>
    <t>67</t>
  </si>
  <si>
    <t>784181101</t>
  </si>
  <si>
    <t>Základní akrylátová jednonásobná penetrace podkladu v místnostech výšky do 3,80m</t>
  </si>
  <si>
    <t>1424146374</t>
  </si>
  <si>
    <t>68</t>
  </si>
  <si>
    <t>784221101</t>
  </si>
  <si>
    <t xml:space="preserve">Dvojnásobné bílé malby  ze směsí za sucha dobře otěruvzdorných v místnostech do 3,80 m</t>
  </si>
  <si>
    <t>-1943478444</t>
  </si>
  <si>
    <t>Práce a dodávky M</t>
  </si>
  <si>
    <t>33-M</t>
  </si>
  <si>
    <t>Montáže dopr.zaříz.,sklad. zař. a váh</t>
  </si>
  <si>
    <t>69</t>
  </si>
  <si>
    <t>33__R01</t>
  </si>
  <si>
    <t>Dodávka a montáž _ výtah D</t>
  </si>
  <si>
    <t>1670908601</t>
  </si>
  <si>
    <t>Poznámka k položce:_x000d_
Poznámka k položce: Kompletní provedení dle specifikace PD a TZ včetně všech přímo souvisejících prací a dodávek. --------------------------------------------------------------------------------------------------------------------</t>
  </si>
  <si>
    <t>70</t>
  </si>
  <si>
    <t>33__R02</t>
  </si>
  <si>
    <t>Dodávka a montáž _ výtah DM</t>
  </si>
  <si>
    <t>-217299886</t>
  </si>
  <si>
    <t>71</t>
  </si>
  <si>
    <t>33__R03</t>
  </si>
  <si>
    <t>Demontáže, přesuny a likvidace stávajícího výtahu vč.zdvihacího zařízení</t>
  </si>
  <si>
    <t>kpl</t>
  </si>
  <si>
    <t>-244854967</t>
  </si>
  <si>
    <t>D.1.2 - Stavebně konstrukční řešení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</si>
  <si>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												 POLOŽKY BUDOU OCENĚNY V SOULADU S POŽADAVKY NPÚ (VIZ. SOUHRANNÁ TECHNICKÁ ZPRÁVA, TECHNICKÁ ZPRÁVA A VYJÁDŘENÍ NPÚ)																						 																																		 </t>
  </si>
  <si>
    <t xml:space="preserve">    2 - Zakládání</t>
  </si>
  <si>
    <t xml:space="preserve">    4 - Vodorovné konstrukce</t>
  </si>
  <si>
    <t xml:space="preserve">    997 - Přesun sutě</t>
  </si>
  <si>
    <t xml:space="preserve">    767 - Konstrukce zámečnické</t>
  </si>
  <si>
    <t xml:space="preserve">    783 - Dokončovací práce - nátěry</t>
  </si>
  <si>
    <t>Zakládání</t>
  </si>
  <si>
    <t>224211114</t>
  </si>
  <si>
    <t>Vrty maloprofilové D do 93 mm úklon do 45° hl do 25 m hor. III a IV</t>
  </si>
  <si>
    <t>279311115</t>
  </si>
  <si>
    <t>Postupné podbetonování základového zdiva betonem tř. C 25/30</t>
  </si>
  <si>
    <t>282606R11</t>
  </si>
  <si>
    <t>Injektáž mikropilot D do 100 mm ztížené podmínky</t>
  </si>
  <si>
    <t>Poznámka k položce:_x000d_
Poznámka k položce: CEM II/A-S (tř. 32,5)</t>
  </si>
  <si>
    <t>"MP1" 6*(5,0+3,0)</t>
  </si>
  <si>
    <t>283111112</t>
  </si>
  <si>
    <t>Trubkové mikropiloty svislé část D 105 mm</t>
  </si>
  <si>
    <t>"MP1" 6*5,0</t>
  </si>
  <si>
    <t>14011066</t>
  </si>
  <si>
    <t>trubka ocelová bezešvá jakost 10 523 89x10mm</t>
  </si>
  <si>
    <t>30*1,1 "Přepočtené koeficientem množství</t>
  </si>
  <si>
    <t>380326122</t>
  </si>
  <si>
    <t>Kompletní konstrukce z ŽB se zvýšenými nároky na prostředí tř. C 25/30 tl do 300 mm</t>
  </si>
  <si>
    <t>"D.1.2c_16" (2,03*1,51*0,3)+(3,54*1,52*0,3)</t>
  </si>
  <si>
    <t>"D.1.2c_18" (3,005*3,86*0,3)+(1,87*1,23*0,3)</t>
  </si>
  <si>
    <t>380356231</t>
  </si>
  <si>
    <t>Bednění kompletních konstrukcí neomítaných ploch rovinných zřízení</t>
  </si>
  <si>
    <t>"D.1.2c_16" (3,54*1,9)*2</t>
  </si>
  <si>
    <t>"D.1.2c_18" (13,73*0,3)+(1,87*1,23*2)</t>
  </si>
  <si>
    <t>380356232</t>
  </si>
  <si>
    <t>Bednění kompletních konstrukcí neomítaných ploch rovinných odstranění</t>
  </si>
  <si>
    <t>380361006</t>
  </si>
  <si>
    <t>Výztuž kompletních konstrukcí z betonářské oceli 10 505</t>
  </si>
  <si>
    <t>"D.1.2c_16" 0,185</t>
  </si>
  <si>
    <t>"D.1.2c_18" 0,285</t>
  </si>
  <si>
    <t>"přesahy a ostatní prvky" 0,1*0,47</t>
  </si>
  <si>
    <t>Vodorovné konstrukce</t>
  </si>
  <si>
    <t>411321414</t>
  </si>
  <si>
    <t>Stropy ze ŽB tř. C 25/30</t>
  </si>
  <si>
    <t>"D.1.2c_16" 2,12*2,19*0,2</t>
  </si>
  <si>
    <t>"D.1.2c_18" 2,015*2,59*0,2</t>
  </si>
  <si>
    <t>411351011</t>
  </si>
  <si>
    <t>Zřízení bednění stropů deskových tl do 25 cm bez podpěrné kce</t>
  </si>
  <si>
    <t>"D.1.2c_16" 2,12*2,19</t>
  </si>
  <si>
    <t>"D.1.2c_18" 2,015*2,59</t>
  </si>
  <si>
    <t>411351012</t>
  </si>
  <si>
    <t>Odstranění bednění stropů deskových tl do 25 cm bez podpěrné kce</t>
  </si>
  <si>
    <t>411361821</t>
  </si>
  <si>
    <t>Výztuž stropů betonářskou ocelí 10 505</t>
  </si>
  <si>
    <t>"D.1.2c_16" 0,05</t>
  </si>
  <si>
    <t>"D.1.2c_18" 0,06</t>
  </si>
  <si>
    <t>"přesahy a ostatní prvky" 0,1*0,110</t>
  </si>
  <si>
    <t>411362021</t>
  </si>
  <si>
    <t>Výztuž stropů svařovanými sítěmi Kari</t>
  </si>
  <si>
    <t>"D.1.2c_16" 0,035</t>
  </si>
  <si>
    <t>"D.1.2c_18" 0,035</t>
  </si>
  <si>
    <t>"přeložení a přesahy" 0,15*0,07</t>
  </si>
  <si>
    <t>417321515</t>
  </si>
  <si>
    <t>Ztužující pásy a věnce ze ŽB tř. C 25/30</t>
  </si>
  <si>
    <t>78</t>
  </si>
  <si>
    <t>"D.1.2c_16" (8,62*0,3*0,3)*7</t>
  </si>
  <si>
    <t>"D.1.2c_18" (9,21*0,3*0,3)*6</t>
  </si>
  <si>
    <t>417351115</t>
  </si>
  <si>
    <t>Zřízení bednění ztužujících věnců</t>
  </si>
  <si>
    <t>80</t>
  </si>
  <si>
    <t>"D.1.2c_16" (8,62*0,3*2)*7</t>
  </si>
  <si>
    <t>"D.1.2c_18" (9,21*0,3*2)*6</t>
  </si>
  <si>
    <t>417351116</t>
  </si>
  <si>
    <t>Odstranění bednění ztužujících věnců</t>
  </si>
  <si>
    <t>82</t>
  </si>
  <si>
    <t>417361821</t>
  </si>
  <si>
    <t>Výztuž ztužujících pásů a věnců betonářskou ocelí 10 505</t>
  </si>
  <si>
    <t>84</t>
  </si>
  <si>
    <t>"D.1.2c_16" 0,245</t>
  </si>
  <si>
    <t>"D.1.2c_18" 0,11</t>
  </si>
  <si>
    <t>"přesahy a ostatní prvky" 0,1*0,355</t>
  </si>
  <si>
    <t>451315125</t>
  </si>
  <si>
    <t>Podkladní nebo výplňová vrstva z betonu C 16/20 tl do 150 mm</t>
  </si>
  <si>
    <t>100</t>
  </si>
  <si>
    <t>"D.1.2c_16" 2,4*2,2</t>
  </si>
  <si>
    <t>"D.1.2c_18" 3,2*4,0</t>
  </si>
  <si>
    <t>632451105</t>
  </si>
  <si>
    <t>Cementový samonivelační potěr ze suchých směsí tloušťky do 15 mm</t>
  </si>
  <si>
    <t>102</t>
  </si>
  <si>
    <t>985331213</t>
  </si>
  <si>
    <t>Dodatečné vlepování betonářské výztuže D 12 mm do chemické malty včetně vyvrtání otvoru</t>
  </si>
  <si>
    <t>106</t>
  </si>
  <si>
    <t>"D.1.2c_17" 0,25*21</t>
  </si>
  <si>
    <t>"D.1.2c_19" 0,25*27</t>
  </si>
  <si>
    <t>985331215</t>
  </si>
  <si>
    <t>Dodatečné vlepování betonářské výztuže D 16 mm do chemické malty včetně vyvrtání otvoru</t>
  </si>
  <si>
    <t>108</t>
  </si>
  <si>
    <t>"D.1.2c_16" 0,3*(16+32+48+14+14)</t>
  </si>
  <si>
    <t>"D.1.2c_18" 0,3*(48,0+48,0)</t>
  </si>
  <si>
    <t>997</t>
  </si>
  <si>
    <t>Přesun sutě</t>
  </si>
  <si>
    <t>997013158</t>
  </si>
  <si>
    <t>Vnitrostaveništní doprava suti a vybouraných hmot pro budovy v do 27 m s omezením mechanizace</t>
  </si>
  <si>
    <t>112</t>
  </si>
  <si>
    <t>997013631</t>
  </si>
  <si>
    <t>Poplatek za uložení na skládce (skládkovné) stavebního odpadu směsného kód odpadu 17 09 04</t>
  </si>
  <si>
    <t>114</t>
  </si>
  <si>
    <t>997321511</t>
  </si>
  <si>
    <t>Vodorovná doprava suti a vybouraných hmot po suchu do 1 km</t>
  </si>
  <si>
    <t>116</t>
  </si>
  <si>
    <t>997321519</t>
  </si>
  <si>
    <t>Příplatek ZKD 1 km vodorovné dopravy suti a vybouraných hmot po suchu</t>
  </si>
  <si>
    <t>844163262</t>
  </si>
  <si>
    <t>997321611</t>
  </si>
  <si>
    <t>Nakládání nebo překládání suti a vybouraných hmot</t>
  </si>
  <si>
    <t>120</t>
  </si>
  <si>
    <t>-665489912</t>
  </si>
  <si>
    <t>767</t>
  </si>
  <si>
    <t>Konstrukce zámečnické</t>
  </si>
  <si>
    <t>767015R01</t>
  </si>
  <si>
    <t>D+M ocelových a zámečnických prvků / konstrukcí</t>
  </si>
  <si>
    <t>kg</t>
  </si>
  <si>
    <t>122</t>
  </si>
  <si>
    <t xml:space="preserve">Poznámka k položce:_x000d_
Poznámka k položce: Specifikace / rozsah provedení - viz TZ: -------------------------------------------------------- -dodávka a výroba ocelových prvků a konstrukcí - dle zadání a PD -dodávka veškerých, jinde neuvedených, spojovacích a kotevních prvků -kompletní provrchobvé úpravy prvků dle požadavků PD a PBŘ -veškeré přesuny/zdvihací technika a kompletní montážní práce -kompletní montážní / usazovací a kotevní práce -příslušné podlití kotevních prvků + příslušné vyrovnání podkladů -------------------------------------------------------- -dílenská dokumentace vč. statického přepočtu -ostatní nespecifikované práce a dodávky, které bezprostředně souvisí s provedení  předmětného prvku/konstrukce dle zadávací dokumentace -veškeré náklady na dodávku a provedení jsou obsaženy v jednotkové ceně</t>
  </si>
  <si>
    <t>"specifikace a rozsah viz v.č. D.1.2c_05" 3500,0</t>
  </si>
  <si>
    <t>"ostatní drobné související prvky_budou vykázány/doloženy při realizaci stavby" 0,15*3500</t>
  </si>
  <si>
    <t>767015R01.1</t>
  </si>
  <si>
    <t>D+M ocelových a zámečnických prvků / konstrukcí nerez (1.4541)</t>
  </si>
  <si>
    <t>124</t>
  </si>
  <si>
    <t xml:space="preserve">Poznámka k položce:_x000d_
Poznámka k položce: Specifikace / rozsah provedení - viz TZ: -------------------------------------------------------- -dodávka a výroba ocelových prvků a konstrukcí - dle zadání a PD -dodávka veškerých spojovacích a kotevních prvků -kompletní provrchobvé úpravy prvků dle požadavků PD  -veškeré přesuny/zdvihací technika a kompletní montážní práce -kompletní montážní / usazovací a kotevní práce -příslušné vyrovnání podkladů -------------------------------------------------------- -dílenská dokumentace vč. statického přepočtu -ostatní nespecifikované práce a dodávky, které bezprostředně souvisí s provedení  předmětného prvku/konstrukce dle zadávací dokumentace -veškeré náklady na dodávku a provedení jsou obsaženy v jednotkové ceně</t>
  </si>
  <si>
    <t>"specifikace a rozsah viz v.č. D.1.2c_17" 180,0+(11,3*35)</t>
  </si>
  <si>
    <t>"specifikace a rozsah viz v.č. D.1.2c_19" 200,0+(10,9*35)</t>
  </si>
  <si>
    <t>"ostatní drobné související prvky_budou vykázány při realizaci stavby" 0,15*1157,0</t>
  </si>
  <si>
    <t>998767204</t>
  </si>
  <si>
    <t>Přesun hmot procentní pro zámečnické konstrukce v objektech v do 36 m</t>
  </si>
  <si>
    <t>126</t>
  </si>
  <si>
    <t>783</t>
  </si>
  <si>
    <t>Dokončovací práce - nátěry</t>
  </si>
  <si>
    <t>783923171</t>
  </si>
  <si>
    <t>Penetrační nátěr hrubých betonových podlah</t>
  </si>
  <si>
    <t>128</t>
  </si>
  <si>
    <t>(0,25*18)+12,0</t>
  </si>
  <si>
    <t>D.1.4.3 - Silnoproudá elekrotechnika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</si>
  <si>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</t>
  </si>
  <si>
    <t>A - Elektroinstalace</t>
  </si>
  <si>
    <t>OST - OSTATNÍ</t>
  </si>
  <si>
    <t>A</t>
  </si>
  <si>
    <t>Elektroinstalace</t>
  </si>
  <si>
    <t>Zásuvka 230V/16A dvojitá s natočením</t>
  </si>
  <si>
    <t>Pohybové čidlo IP44</t>
  </si>
  <si>
    <t>Jednopólový spínač</t>
  </si>
  <si>
    <t>Ventilátorové relé</t>
  </si>
  <si>
    <t>Krabice přístrojová KP</t>
  </si>
  <si>
    <t>Krabice rozvodná KR</t>
  </si>
  <si>
    <t>Kabel CYKY 3Ox1,5</t>
  </si>
  <si>
    <t>Kabel CYKY 3Jx1,5</t>
  </si>
  <si>
    <t>Kabel CYKY 3Jx2,5</t>
  </si>
  <si>
    <t>Svítidlo F vč.zdrojů -dle Knihy svítidel (Svítidla jsou ceněna vč.el.předřadníků,závěsů,zdrojů a popl.za likvidaci zdrojů a svítidel)</t>
  </si>
  <si>
    <t>Svítidlo G vč.zdrojů -dle Knihy svítidel (Svítidla jsou ceněna vč.el.předřadníků,závěsů,zdrojů a popl.za likvidaci zdrojů a svítidel)</t>
  </si>
  <si>
    <t xml:space="preserve">Svítidlo nouzové N1 -dle Knihy svítidel, s piktogramem  (Svítidla jsou ceněna vč.el.předřadníků,závěsů,zdrojů a popl.za likvidaci zdrojů a svítidel)</t>
  </si>
  <si>
    <t>Demontáž stávající elektroinstalace + 15%</t>
  </si>
  <si>
    <t>kpl.</t>
  </si>
  <si>
    <t>Kabelová spona pro 16 vedení do podhledu</t>
  </si>
  <si>
    <t>Kompletační činnost + 4,5%</t>
  </si>
  <si>
    <t>Přesun + 3%</t>
  </si>
  <si>
    <t>Prořez + 2%</t>
  </si>
  <si>
    <t>Podr.materiál + 3%</t>
  </si>
  <si>
    <t>OST</t>
  </si>
  <si>
    <t>OSTATNÍ</t>
  </si>
  <si>
    <t>18.1</t>
  </si>
  <si>
    <t>Revize , měření osvětlení + 1%</t>
  </si>
  <si>
    <t>262144</t>
  </si>
  <si>
    <t>D.1.4.4 - Elektrotechnické komunikace</t>
  </si>
  <si>
    <t>Soupis:</t>
  </si>
  <si>
    <t>D.1.4.4 - Nouzová signalizace pro imobilní WC, nevidomí a slabozrací</t>
  </si>
  <si>
    <t xml:space="preserve">Zde uvedené výrobky a systémy jsou pouhým příkladem pro stanovení standardů při volbě materiálů dodavatelem. Investor požaduje dodání výrobků a systémů stejné nebo vyšší standardní třídy a úrovně. Dodavatel není názvy výrobků a systémů, zde uvedených, vázán. Na stavbu může dodat výrobky a systémy jiných názvů a výrobců, ovšem stejných nebo vyšších kvalitativních a technických parametrů.  Jsou zde uvedeny pouze některé z výrobků, obsažených v projektové dokumentaci. Pokud zde výrobek nebo systém uvedený v projektové dokumentaci není specifikován, bude na stavbu dodán takový výrobek, který vykazuje vyšší kvalitativní a technické standardy a parametry.  Před zabudováním výrobků a systémů do stavby předloží dodavatel investorovi technický list předmětného výrobku nebo systémů ke schválení. </t>
  </si>
  <si>
    <t>D1 - Nouzová signalizace pro imobilní WC</t>
  </si>
  <si>
    <t>D2 - VRN:</t>
  </si>
  <si>
    <t>D1</t>
  </si>
  <si>
    <t>Nouzová signalizace pro imobilní WC</t>
  </si>
  <si>
    <t>Základní modul</t>
  </si>
  <si>
    <t>Rozšiřující modul</t>
  </si>
  <si>
    <t>Tahové tlačítko do vlhka</t>
  </si>
  <si>
    <t>Nouzové a potvrzovací tlačítko</t>
  </si>
  <si>
    <t>Pokojové světlo</t>
  </si>
  <si>
    <t>Instalační rám pro povrchovou montáž</t>
  </si>
  <si>
    <t>Napáječ 1,5A/40W/24VDC</t>
  </si>
  <si>
    <t>Systémová kabeláž UTP Clas 6</t>
  </si>
  <si>
    <t>Orientační hlasový maják (nevidomí a slabozrací)</t>
  </si>
  <si>
    <t>Celkem zkoušky, měření, revize</t>
  </si>
  <si>
    <t>Celkem dokumentace - skutečný stav</t>
  </si>
  <si>
    <t>D2</t>
  </si>
  <si>
    <t>VRN:</t>
  </si>
  <si>
    <t>Celkem doprava, přesun hmot - 2% z dodávky materiálu</t>
  </si>
  <si>
    <t>Celkem VRN - zařízení staveniště, odběr energií, WC, ostraha - 2% z dodávky materiálu</t>
  </si>
  <si>
    <t>D.1.5 - Interiér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</si>
  <si>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																																			 </t>
  </si>
  <si>
    <t>D1 - ŠTÍTEK WC IMOBIL</t>
  </si>
  <si>
    <t>ŠTÍTEK WC IMOBIL</t>
  </si>
  <si>
    <t>místnost D113, 1.NP</t>
  </si>
  <si>
    <t>-1567450140</t>
  </si>
  <si>
    <t>místnost D214, 2.NP</t>
  </si>
  <si>
    <t>-1301667109</t>
  </si>
  <si>
    <t>místnost D314, 3.NP</t>
  </si>
  <si>
    <t>-208994209</t>
  </si>
  <si>
    <t>místnost D414, 4.NP</t>
  </si>
  <si>
    <t>-267484405</t>
  </si>
  <si>
    <t>místnost D514, DM508, 5.NP</t>
  </si>
  <si>
    <t>134384122</t>
  </si>
  <si>
    <t>místnost D711, 7.NP</t>
  </si>
  <si>
    <t>-861317150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</si>
</sst>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3264I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Objekty OU, část D a DM, WC imobilní + výtah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31. 8. 2018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Ostravská univerzita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Marpo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ROUND(AG95+SUM(AG96:AG98)+AG100,2)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ROUND(AS95+SUM(AS96:AS98)+AS100,2)</f>
        <v>0</v>
      </c>
      <c r="AT94" s="115">
        <f>ROUND(SUM(AV94:AW94),2)</f>
        <v>0</v>
      </c>
      <c r="AU94" s="116">
        <f>ROUND(AU95+SUM(AU96:AU98)+AU100,5)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ROUND(AZ95+SUM(AZ96:AZ98)+AZ100,2)</f>
        <v>0</v>
      </c>
      <c r="BA94" s="115">
        <f>ROUND(BA95+SUM(BA96:BA98)+BA100,2)</f>
        <v>0</v>
      </c>
      <c r="BB94" s="115">
        <f>ROUND(BB95+SUM(BB96:BB98)+BB100,2)</f>
        <v>0</v>
      </c>
      <c r="BC94" s="115">
        <f>ROUND(BC95+SUM(BC96:BC98)+BC100,2)</f>
        <v>0</v>
      </c>
      <c r="BD94" s="117">
        <f>ROUND(BD95+SUM(BD96:BD98)+BD100,2)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'D.1.1 - Architektonicko-s...'!J30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'D.1.1 - Architektonicko-s...'!P132</f>
        <v>0</v>
      </c>
      <c r="AV95" s="129">
        <f>'D.1.1 - Architektonicko-s...'!J33</f>
        <v>0</v>
      </c>
      <c r="AW95" s="129">
        <f>'D.1.1 - Architektonicko-s...'!J34</f>
        <v>0</v>
      </c>
      <c r="AX95" s="129">
        <f>'D.1.1 - Architektonicko-s...'!J35</f>
        <v>0</v>
      </c>
      <c r="AY95" s="129">
        <f>'D.1.1 - Architektonicko-s...'!J36</f>
        <v>0</v>
      </c>
      <c r="AZ95" s="129">
        <f>'D.1.1 - Architektonicko-s...'!F33</f>
        <v>0</v>
      </c>
      <c r="BA95" s="129">
        <f>'D.1.1 - Architektonicko-s...'!F34</f>
        <v>0</v>
      </c>
      <c r="BB95" s="129">
        <f>'D.1.1 - Architektonicko-s...'!F35</f>
        <v>0</v>
      </c>
      <c r="BC95" s="129">
        <f>'D.1.1 - Architektonicko-s...'!F36</f>
        <v>0</v>
      </c>
      <c r="BD95" s="131">
        <f>'D.1.1 - Architektonicko-s...'!F37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'D.1.2 - Stavebně konstruk...'!J30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'D.1.2 - Stavebně konstruk...'!P127</f>
        <v>0</v>
      </c>
      <c r="AV96" s="129">
        <f>'D.1.2 - Stavebně konstruk...'!J33</f>
        <v>0</v>
      </c>
      <c r="AW96" s="129">
        <f>'D.1.2 - Stavebně konstruk...'!J34</f>
        <v>0</v>
      </c>
      <c r="AX96" s="129">
        <f>'D.1.2 - Stavebně konstruk...'!J35</f>
        <v>0</v>
      </c>
      <c r="AY96" s="129">
        <f>'D.1.2 - Stavebně konstruk...'!J36</f>
        <v>0</v>
      </c>
      <c r="AZ96" s="129">
        <f>'D.1.2 - Stavebně konstruk...'!F33</f>
        <v>0</v>
      </c>
      <c r="BA96" s="129">
        <f>'D.1.2 - Stavebně konstruk...'!F34</f>
        <v>0</v>
      </c>
      <c r="BB96" s="129">
        <f>'D.1.2 - Stavebně konstruk...'!F35</f>
        <v>0</v>
      </c>
      <c r="BC96" s="129">
        <f>'D.1.2 - Stavebně konstruk...'!F36</f>
        <v>0</v>
      </c>
      <c r="BD96" s="131">
        <f>'D.1.2 - Stavebně konstruk...'!F37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'D.1.4.3 - Silnoproudá ele...'!J30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'D.1.4.3 - Silnoproudá ele...'!P118</f>
        <v>0</v>
      </c>
      <c r="AV97" s="129">
        <f>'D.1.4.3 - Silnoproudá ele...'!J33</f>
        <v>0</v>
      </c>
      <c r="AW97" s="129">
        <f>'D.1.4.3 - Silnoproudá ele...'!J34</f>
        <v>0</v>
      </c>
      <c r="AX97" s="129">
        <f>'D.1.4.3 - Silnoproudá ele...'!J35</f>
        <v>0</v>
      </c>
      <c r="AY97" s="129">
        <f>'D.1.4.3 - Silnoproudá ele...'!J36</f>
        <v>0</v>
      </c>
      <c r="AZ97" s="129">
        <f>'D.1.4.3 - Silnoproudá ele...'!F33</f>
        <v>0</v>
      </c>
      <c r="BA97" s="129">
        <f>'D.1.4.3 - Silnoproudá ele...'!F34</f>
        <v>0</v>
      </c>
      <c r="BB97" s="129">
        <f>'D.1.4.3 - Silnoproudá ele...'!F35</f>
        <v>0</v>
      </c>
      <c r="BC97" s="129">
        <f>'D.1.4.3 - Silnoproudá ele...'!F36</f>
        <v>0</v>
      </c>
      <c r="BD97" s="131">
        <f>'D.1.4.3 - Silnoproudá ele...'!F37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7"/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33">
        <f>ROUND(AG99,2)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f>ROUND(AS99,2)</f>
        <v>0</v>
      </c>
      <c r="AT98" s="129">
        <f>ROUND(SUM(AV98:AW98),2)</f>
        <v>0</v>
      </c>
      <c r="AU98" s="130">
        <f>ROUND(AU99,5)</f>
        <v>0</v>
      </c>
      <c r="AV98" s="129">
        <f>ROUND(AZ98*L29,2)</f>
        <v>0</v>
      </c>
      <c r="AW98" s="129">
        <f>ROUND(BA98*L30,2)</f>
        <v>0</v>
      </c>
      <c r="AX98" s="129">
        <f>ROUND(BB98*L29,2)</f>
        <v>0</v>
      </c>
      <c r="AY98" s="129">
        <f>ROUND(BC98*L30,2)</f>
        <v>0</v>
      </c>
      <c r="AZ98" s="129">
        <f>ROUND(AZ99,2)</f>
        <v>0</v>
      </c>
      <c r="BA98" s="129">
        <f>ROUND(BA99,2)</f>
        <v>0</v>
      </c>
      <c r="BB98" s="129">
        <f>ROUND(BB99,2)</f>
        <v>0</v>
      </c>
      <c r="BC98" s="129">
        <f>ROUND(BC99,2)</f>
        <v>0</v>
      </c>
      <c r="BD98" s="131">
        <f>ROUND(BD99,2)</f>
        <v>0</v>
      </c>
      <c r="BE98" s="7"/>
      <c r="BS98" s="132" t="s">
        <v>75</v>
      </c>
      <c r="BT98" s="132" t="s">
        <v>84</v>
      </c>
      <c r="BU98" s="132" t="s">
        <v>77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4" customFormat="1" ht="23.25" customHeight="1">
      <c r="A99" s="120" t="s">
        <v>80</v>
      </c>
      <c r="B99" s="71"/>
      <c r="C99" s="134"/>
      <c r="D99" s="134"/>
      <c r="E99" s="135" t="s">
        <v>93</v>
      </c>
      <c r="F99" s="135"/>
      <c r="G99" s="135"/>
      <c r="H99" s="135"/>
      <c r="I99" s="135"/>
      <c r="J99" s="134"/>
      <c r="K99" s="135" t="s">
        <v>96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'D.1.4.4 - Nouzová signali...'!J32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97</v>
      </c>
      <c r="AR99" s="73"/>
      <c r="AS99" s="138">
        <v>0</v>
      </c>
      <c r="AT99" s="139">
        <f>ROUND(SUM(AV99:AW99),2)</f>
        <v>0</v>
      </c>
      <c r="AU99" s="140">
        <f>'D.1.4.4 - Nouzová signali...'!P122</f>
        <v>0</v>
      </c>
      <c r="AV99" s="139">
        <f>'D.1.4.4 - Nouzová signali...'!J35</f>
        <v>0</v>
      </c>
      <c r="AW99" s="139">
        <f>'D.1.4.4 - Nouzová signali...'!J36</f>
        <v>0</v>
      </c>
      <c r="AX99" s="139">
        <f>'D.1.4.4 - Nouzová signali...'!J37</f>
        <v>0</v>
      </c>
      <c r="AY99" s="139">
        <f>'D.1.4.4 - Nouzová signali...'!J38</f>
        <v>0</v>
      </c>
      <c r="AZ99" s="139">
        <f>'D.1.4.4 - Nouzová signali...'!F35</f>
        <v>0</v>
      </c>
      <c r="BA99" s="139">
        <f>'D.1.4.4 - Nouzová signali...'!F36</f>
        <v>0</v>
      </c>
      <c r="BB99" s="139">
        <f>'D.1.4.4 - Nouzová signali...'!F37</f>
        <v>0</v>
      </c>
      <c r="BC99" s="139">
        <f>'D.1.4.4 - Nouzová signali...'!F38</f>
        <v>0</v>
      </c>
      <c r="BD99" s="141">
        <f>'D.1.4.4 - Nouzová signali...'!F39</f>
        <v>0</v>
      </c>
      <c r="BE99" s="4"/>
      <c r="BT99" s="142" t="s">
        <v>86</v>
      </c>
      <c r="BV99" s="142" t="s">
        <v>78</v>
      </c>
      <c r="BW99" s="142" t="s">
        <v>98</v>
      </c>
      <c r="BX99" s="142" t="s">
        <v>95</v>
      </c>
      <c r="CL99" s="142" t="s">
        <v>1</v>
      </c>
    </row>
    <row r="100" s="7" customFormat="1" ht="16.5" customHeight="1">
      <c r="A100" s="120" t="s">
        <v>80</v>
      </c>
      <c r="B100" s="121"/>
      <c r="C100" s="122"/>
      <c r="D100" s="123" t="s">
        <v>99</v>
      </c>
      <c r="E100" s="123"/>
      <c r="F100" s="123"/>
      <c r="G100" s="123"/>
      <c r="H100" s="123"/>
      <c r="I100" s="124"/>
      <c r="J100" s="123" t="s">
        <v>100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'D.1.5 - Interiér'!J30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83</v>
      </c>
      <c r="AR100" s="127"/>
      <c r="AS100" s="143">
        <v>0</v>
      </c>
      <c r="AT100" s="144">
        <f>ROUND(SUM(AV100:AW100),2)</f>
        <v>0</v>
      </c>
      <c r="AU100" s="145">
        <f>'D.1.5 - Interiér'!P117</f>
        <v>0</v>
      </c>
      <c r="AV100" s="144">
        <f>'D.1.5 - Interiér'!J33</f>
        <v>0</v>
      </c>
      <c r="AW100" s="144">
        <f>'D.1.5 - Interiér'!J34</f>
        <v>0</v>
      </c>
      <c r="AX100" s="144">
        <f>'D.1.5 - Interiér'!J35</f>
        <v>0</v>
      </c>
      <c r="AY100" s="144">
        <f>'D.1.5 - Interiér'!J36</f>
        <v>0</v>
      </c>
      <c r="AZ100" s="144">
        <f>'D.1.5 - Interiér'!F33</f>
        <v>0</v>
      </c>
      <c r="BA100" s="144">
        <f>'D.1.5 - Interiér'!F34</f>
        <v>0</v>
      </c>
      <c r="BB100" s="144">
        <f>'D.1.5 - Interiér'!F35</f>
        <v>0</v>
      </c>
      <c r="BC100" s="144">
        <f>'D.1.5 - Interiér'!F36</f>
        <v>0</v>
      </c>
      <c r="BD100" s="146">
        <f>'D.1.5 - Interiér'!F37</f>
        <v>0</v>
      </c>
      <c r="BE100" s="7"/>
      <c r="BT100" s="132" t="s">
        <v>84</v>
      </c>
      <c r="BV100" s="132" t="s">
        <v>78</v>
      </c>
      <c r="BW100" s="132" t="s">
        <v>101</v>
      </c>
      <c r="BX100" s="132" t="s">
        <v>5</v>
      </c>
      <c r="CL100" s="132" t="s">
        <v>1</v>
      </c>
      <c r="CM100" s="132" t="s">
        <v>86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MiLpUPtqi3zpFICROtQDqNUVv6gm0tep7fln1sb+2pOhiAOeFp1uetcX4v04qJpi48TarlnGVNcEyHlRXoWwyg==" hashValue="1kLuaAiTOhvqJ0V2OVRpWPJeHeQLOVaLSWXnM03WHm9W1jzHJ1Fi0ips5vphyEKdagoqItMeUwOZU1wcO3nraw==" algorithmName="SHA-512" password="999E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1 - Architektonicko-s...'!C2" display="/"/>
    <hyperlink ref="A96" location="'D.1.2 - Stavebně konstruk...'!C2" display="/"/>
    <hyperlink ref="A97" location="'D.1.4.3 - Silnoproudá ele...'!C2" display="/"/>
    <hyperlink ref="A99" location="'D.1.4.4 - Nouzová signali...'!C2" display="/"/>
    <hyperlink ref="A100" location="'D.1.5 - Interiér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Objekty OU, část D a DM, WC imobilní + výtah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19.25" customHeight="1">
      <c r="A27" s="155"/>
      <c r="B27" s="156"/>
      <c r="C27" s="155"/>
      <c r="D27" s="155"/>
      <c r="E27" s="157" t="s">
        <v>105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36</v>
      </c>
      <c r="E30" s="39"/>
      <c r="F30" s="39"/>
      <c r="G30" s="39"/>
      <c r="H30" s="39"/>
      <c r="I30" s="39"/>
      <c r="J30" s="161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38</v>
      </c>
      <c r="G32" s="39"/>
      <c r="H32" s="39"/>
      <c r="I32" s="162" t="s">
        <v>37</v>
      </c>
      <c r="J32" s="162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40</v>
      </c>
      <c r="E33" s="151" t="s">
        <v>41</v>
      </c>
      <c r="F33" s="164">
        <f>ROUND((SUM(BE132:BE319)),  2)</f>
        <v>0</v>
      </c>
      <c r="G33" s="39"/>
      <c r="H33" s="39"/>
      <c r="I33" s="165">
        <v>0.20999999999999999</v>
      </c>
      <c r="J33" s="164">
        <f>ROUND(((SUM(BE132:BE319))*I33),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42</v>
      </c>
      <c r="F34" s="164">
        <f>ROUND((SUM(BF132:BF319)),  2)</f>
        <v>0</v>
      </c>
      <c r="G34" s="39"/>
      <c r="H34" s="39"/>
      <c r="I34" s="165">
        <v>0.12</v>
      </c>
      <c r="J34" s="164">
        <f>ROUND(((SUM(BF132:BF319))*I34),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43</v>
      </c>
      <c r="F35" s="164">
        <f>ROUND((SUM(BG132:BG319)),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44</v>
      </c>
      <c r="F36" s="164">
        <f>ROUND((SUM(BH132:BH319)),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ROUND((SUM(BI132:BI319)),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Objekty OU, část D a DM, WC imobilní + výtah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D.1.1 - Architektonicko-stavební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107</v>
      </c>
      <c r="D94" s="186"/>
      <c r="E94" s="186"/>
      <c r="F94" s="186"/>
      <c r="G94" s="186"/>
      <c r="H94" s="186"/>
      <c r="I94" s="186"/>
      <c r="J94" s="187" t="s">
        <v>108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109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s="9" customFormat="1" ht="24.96" customHeight="1">
      <c r="A97" s="9"/>
      <c r="B97" s="189"/>
      <c r="C97" s="190"/>
      <c r="D97" s="191" t="s">
        <v>111</v>
      </c>
      <c r="E97" s="192"/>
      <c r="F97" s="192"/>
      <c r="G97" s="192"/>
      <c r="H97" s="192"/>
      <c r="I97" s="192"/>
      <c r="J97" s="193">
        <f>J133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112</v>
      </c>
      <c r="E98" s="197"/>
      <c r="F98" s="197"/>
      <c r="G98" s="197"/>
      <c r="H98" s="197"/>
      <c r="I98" s="197"/>
      <c r="J98" s="198">
        <f>J134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113</v>
      </c>
      <c r="E99" s="197"/>
      <c r="F99" s="197"/>
      <c r="G99" s="197"/>
      <c r="H99" s="197"/>
      <c r="I99" s="197"/>
      <c r="J99" s="198">
        <f>J156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114</v>
      </c>
      <c r="E100" s="197"/>
      <c r="F100" s="197"/>
      <c r="G100" s="197"/>
      <c r="H100" s="197"/>
      <c r="I100" s="197"/>
      <c r="J100" s="198">
        <f>J164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115</v>
      </c>
      <c r="E101" s="197"/>
      <c r="F101" s="197"/>
      <c r="G101" s="197"/>
      <c r="H101" s="197"/>
      <c r="I101" s="197"/>
      <c r="J101" s="198">
        <f>J206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116</v>
      </c>
      <c r="E102" s="197"/>
      <c r="F102" s="197"/>
      <c r="G102" s="197"/>
      <c r="H102" s="197"/>
      <c r="I102" s="197"/>
      <c r="J102" s="198">
        <f>J215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117</v>
      </c>
      <c r="E103" s="192"/>
      <c r="F103" s="192"/>
      <c r="G103" s="192"/>
      <c r="H103" s="192"/>
      <c r="I103" s="192"/>
      <c r="J103" s="193">
        <f>J217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118</v>
      </c>
      <c r="E104" s="197"/>
      <c r="F104" s="197"/>
      <c r="G104" s="197"/>
      <c r="H104" s="197"/>
      <c r="I104" s="197"/>
      <c r="J104" s="198">
        <f>J218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119</v>
      </c>
      <c r="E105" s="197"/>
      <c r="F105" s="197"/>
      <c r="G105" s="197"/>
      <c r="H105" s="197"/>
      <c r="I105" s="197"/>
      <c r="J105" s="198">
        <f>J235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120</v>
      </c>
      <c r="E106" s="197"/>
      <c r="F106" s="197"/>
      <c r="G106" s="197"/>
      <c r="H106" s="197"/>
      <c r="I106" s="197"/>
      <c r="J106" s="198">
        <f>J252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121</v>
      </c>
      <c r="E107" s="197"/>
      <c r="F107" s="197"/>
      <c r="G107" s="197"/>
      <c r="H107" s="197"/>
      <c r="I107" s="197"/>
      <c r="J107" s="198">
        <f>J263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122</v>
      </c>
      <c r="E108" s="197"/>
      <c r="F108" s="197"/>
      <c r="G108" s="197"/>
      <c r="H108" s="197"/>
      <c r="I108" s="197"/>
      <c r="J108" s="198">
        <f>J271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123</v>
      </c>
      <c r="E109" s="197"/>
      <c r="F109" s="197"/>
      <c r="G109" s="197"/>
      <c r="H109" s="197"/>
      <c r="I109" s="197"/>
      <c r="J109" s="198">
        <f>J288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124</v>
      </c>
      <c r="E110" s="197"/>
      <c r="F110" s="197"/>
      <c r="G110" s="197"/>
      <c r="H110" s="197"/>
      <c r="I110" s="197"/>
      <c r="J110" s="198">
        <f>J309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9"/>
      <c r="C111" s="190"/>
      <c r="D111" s="191" t="s">
        <v>125</v>
      </c>
      <c r="E111" s="192"/>
      <c r="F111" s="192"/>
      <c r="G111" s="192"/>
      <c r="H111" s="192"/>
      <c r="I111" s="192"/>
      <c r="J111" s="193">
        <f>J312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5"/>
      <c r="C112" s="134"/>
      <c r="D112" s="196" t="s">
        <v>126</v>
      </c>
      <c r="E112" s="197"/>
      <c r="F112" s="197"/>
      <c r="G112" s="197"/>
      <c r="H112" s="197"/>
      <c r="I112" s="197"/>
      <c r="J112" s="198">
        <f>J313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127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84" t="str">
        <f>E7</f>
        <v>Objekty OU, část D a DM, WC imobilní + výtah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103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D.1.1 - Architektonicko-stavební řešení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33" t="s">
        <v>22</v>
      </c>
      <c r="J126" s="80" t="str">
        <f>IF(J12="","",J12)</f>
        <v>31. 8. 2018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Ostravská univerzita</v>
      </c>
      <c r="G128" s="41"/>
      <c r="H128" s="41"/>
      <c r="I128" s="33" t="s">
        <v>30</v>
      </c>
      <c r="J128" s="37" t="str">
        <f>E21</f>
        <v>Marpo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33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128</v>
      </c>
      <c r="D131" s="203" t="s">
        <v>61</v>
      </c>
      <c r="E131" s="203" t="s">
        <v>57</v>
      </c>
      <c r="F131" s="203" t="s">
        <v>58</v>
      </c>
      <c r="G131" s="203" t="s">
        <v>129</v>
      </c>
      <c r="H131" s="203" t="s">
        <v>130</v>
      </c>
      <c r="I131" s="203" t="s">
        <v>131</v>
      </c>
      <c r="J131" s="204" t="s">
        <v>108</v>
      </c>
      <c r="K131" s="205" t="s">
        <v>132</v>
      </c>
      <c r="L131" s="206"/>
      <c r="M131" s="101" t="s">
        <v>1</v>
      </c>
      <c r="N131" s="102" t="s">
        <v>40</v>
      </c>
      <c r="O131" s="102" t="s">
        <v>133</v>
      </c>
      <c r="P131" s="102" t="s">
        <v>134</v>
      </c>
      <c r="Q131" s="102" t="s">
        <v>135</v>
      </c>
      <c r="R131" s="102" t="s">
        <v>136</v>
      </c>
      <c r="S131" s="102" t="s">
        <v>137</v>
      </c>
      <c r="T131" s="103" t="s">
        <v>138</v>
      </c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139</v>
      </c>
      <c r="D132" s="41"/>
      <c r="E132" s="41"/>
      <c r="F132" s="41"/>
      <c r="G132" s="41"/>
      <c r="H132" s="41"/>
      <c r="I132" s="41"/>
      <c r="J132" s="207">
        <f>BK132</f>
        <v>0</v>
      </c>
      <c r="K132" s="41"/>
      <c r="L132" s="45"/>
      <c r="M132" s="104"/>
      <c r="N132" s="208"/>
      <c r="O132" s="105"/>
      <c r="P132" s="209">
        <f>P133+P217+P312</f>
        <v>0</v>
      </c>
      <c r="Q132" s="105"/>
      <c r="R132" s="209">
        <f>R133+R217+R312</f>
        <v>131.72111939999999</v>
      </c>
      <c r="S132" s="105"/>
      <c r="T132" s="210">
        <f>T133+T217+T312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110</v>
      </c>
      <c r="BK132" s="211">
        <f>BK133+BK217+BK312</f>
        <v>0</v>
      </c>
    </row>
    <row r="133" s="12" customFormat="1" ht="25.92" customHeight="1">
      <c r="A133" s="12"/>
      <c r="B133" s="212"/>
      <c r="C133" s="213"/>
      <c r="D133" s="214" t="s">
        <v>75</v>
      </c>
      <c r="E133" s="215" t="s">
        <v>140</v>
      </c>
      <c r="F133" s="215" t="s">
        <v>141</v>
      </c>
      <c r="G133" s="213"/>
      <c r="H133" s="213"/>
      <c r="I133" s="216"/>
      <c r="J133" s="217">
        <f>BK133</f>
        <v>0</v>
      </c>
      <c r="K133" s="213"/>
      <c r="L133" s="218"/>
      <c r="M133" s="219"/>
      <c r="N133" s="220"/>
      <c r="O133" s="220"/>
      <c r="P133" s="221">
        <f>P134+P156+P164+P206+P215</f>
        <v>0</v>
      </c>
      <c r="Q133" s="220"/>
      <c r="R133" s="221">
        <f>R134+R156+R164+R206+R215</f>
        <v>131.0465514</v>
      </c>
      <c r="S133" s="220"/>
      <c r="T133" s="222">
        <f>T134+T156+T164+T206+T215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84</v>
      </c>
      <c r="AT133" s="224" t="s">
        <v>75</v>
      </c>
      <c r="AU133" s="224" t="s">
        <v>76</v>
      </c>
      <c r="AY133" s="223" t="s">
        <v>142</v>
      </c>
      <c r="BK133" s="225">
        <f>BK134+BK156+BK164+BK206+BK215</f>
        <v>0</v>
      </c>
    </row>
    <row r="134" s="12" customFormat="1" ht="22.8" customHeight="1">
      <c r="A134" s="12"/>
      <c r="B134" s="212"/>
      <c r="C134" s="213"/>
      <c r="D134" s="214" t="s">
        <v>75</v>
      </c>
      <c r="E134" s="226" t="s">
        <v>84</v>
      </c>
      <c r="F134" s="226" t="s">
        <v>143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SUM(P135:P155)</f>
        <v>0</v>
      </c>
      <c r="Q134" s="220"/>
      <c r="R134" s="221">
        <f>SUM(R135:R155)</f>
        <v>14.4</v>
      </c>
      <c r="S134" s="220"/>
      <c r="T134" s="222">
        <f>SUM(T135:T155)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84</v>
      </c>
      <c r="AT134" s="224" t="s">
        <v>75</v>
      </c>
      <c r="AU134" s="224" t="s">
        <v>84</v>
      </c>
      <c r="AY134" s="223" t="s">
        <v>142</v>
      </c>
      <c r="BK134" s="225">
        <f>SUM(BK135:BK155)</f>
        <v>0</v>
      </c>
    </row>
    <row r="135" s="2" customFormat="1" ht="21.75" customHeight="1">
      <c r="A135" s="39"/>
      <c r="B135" s="40"/>
      <c r="C135" s="228" t="s">
        <v>84</v>
      </c>
      <c r="D135" s="228" t="s">
        <v>144</v>
      </c>
      <c r="E135" s="229" t="s">
        <v>145</v>
      </c>
      <c r="F135" s="230" t="s">
        <v>146</v>
      </c>
      <c r="G135" s="231" t="s">
        <v>147</v>
      </c>
      <c r="H135" s="232">
        <v>81.25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41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148</v>
      </c>
      <c r="AT135" s="240" t="s">
        <v>144</v>
      </c>
      <c r="AU135" s="240" t="s">
        <v>86</v>
      </c>
      <c r="AY135" s="18" t="s">
        <v>142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84</v>
      </c>
      <c r="BK135" s="241">
        <f>ROUND(I135*H135,2)</f>
        <v>0</v>
      </c>
      <c r="BL135" s="18" t="s">
        <v>148</v>
      </c>
      <c r="BM135" s="240" t="s">
        <v>149</v>
      </c>
    </row>
    <row r="136" s="2" customFormat="1" ht="24.15" customHeight="1">
      <c r="A136" s="39"/>
      <c r="B136" s="40"/>
      <c r="C136" s="228" t="s">
        <v>86</v>
      </c>
      <c r="D136" s="228" t="s">
        <v>144</v>
      </c>
      <c r="E136" s="229" t="s">
        <v>150</v>
      </c>
      <c r="F136" s="230" t="s">
        <v>151</v>
      </c>
      <c r="G136" s="231" t="s">
        <v>147</v>
      </c>
      <c r="H136" s="232">
        <v>81.25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148</v>
      </c>
      <c r="AT136" s="240" t="s">
        <v>144</v>
      </c>
      <c r="AU136" s="240" t="s">
        <v>86</v>
      </c>
      <c r="AY136" s="18" t="s">
        <v>142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84</v>
      </c>
      <c r="BK136" s="241">
        <f>ROUND(I136*H136,2)</f>
        <v>0</v>
      </c>
      <c r="BL136" s="18" t="s">
        <v>148</v>
      </c>
      <c r="BM136" s="240" t="s">
        <v>152</v>
      </c>
    </row>
    <row r="137" s="2" customFormat="1" ht="24.15" customHeight="1">
      <c r="A137" s="39"/>
      <c r="B137" s="40"/>
      <c r="C137" s="228" t="s">
        <v>153</v>
      </c>
      <c r="D137" s="228" t="s">
        <v>144</v>
      </c>
      <c r="E137" s="229" t="s">
        <v>154</v>
      </c>
      <c r="F137" s="230" t="s">
        <v>155</v>
      </c>
      <c r="G137" s="231" t="s">
        <v>147</v>
      </c>
      <c r="H137" s="232">
        <v>81.25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41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148</v>
      </c>
      <c r="AT137" s="240" t="s">
        <v>144</v>
      </c>
      <c r="AU137" s="240" t="s">
        <v>86</v>
      </c>
      <c r="AY137" s="18" t="s">
        <v>142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84</v>
      </c>
      <c r="BK137" s="241">
        <f>ROUND(I137*H137,2)</f>
        <v>0</v>
      </c>
      <c r="BL137" s="18" t="s">
        <v>148</v>
      </c>
      <c r="BM137" s="240" t="s">
        <v>156</v>
      </c>
    </row>
    <row r="138" s="2" customFormat="1" ht="33" customHeight="1">
      <c r="A138" s="39"/>
      <c r="B138" s="40"/>
      <c r="C138" s="228" t="s">
        <v>148</v>
      </c>
      <c r="D138" s="228" t="s">
        <v>144</v>
      </c>
      <c r="E138" s="229" t="s">
        <v>157</v>
      </c>
      <c r="F138" s="230" t="s">
        <v>158</v>
      </c>
      <c r="G138" s="231" t="s">
        <v>147</v>
      </c>
      <c r="H138" s="232">
        <v>406.25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41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148</v>
      </c>
      <c r="AT138" s="240" t="s">
        <v>144</v>
      </c>
      <c r="AU138" s="240" t="s">
        <v>86</v>
      </c>
      <c r="AY138" s="18" t="s">
        <v>142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84</v>
      </c>
      <c r="BK138" s="241">
        <f>ROUND(I138*H138,2)</f>
        <v>0</v>
      </c>
      <c r="BL138" s="18" t="s">
        <v>148</v>
      </c>
      <c r="BM138" s="240" t="s">
        <v>159</v>
      </c>
    </row>
    <row r="139" s="13" customFormat="1">
      <c r="A139" s="13"/>
      <c r="B139" s="242"/>
      <c r="C139" s="243"/>
      <c r="D139" s="244" t="s">
        <v>160</v>
      </c>
      <c r="E139" s="245" t="s">
        <v>1</v>
      </c>
      <c r="F139" s="246" t="s">
        <v>161</v>
      </c>
      <c r="G139" s="243"/>
      <c r="H139" s="247">
        <v>406.25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160</v>
      </c>
      <c r="AU139" s="253" t="s">
        <v>86</v>
      </c>
      <c r="AV139" s="13" t="s">
        <v>86</v>
      </c>
      <c r="AW139" s="13" t="s">
        <v>32</v>
      </c>
      <c r="AX139" s="13" t="s">
        <v>76</v>
      </c>
      <c r="AY139" s="253" t="s">
        <v>142</v>
      </c>
    </row>
    <row r="140" s="14" customFormat="1">
      <c r="A140" s="14"/>
      <c r="B140" s="254"/>
      <c r="C140" s="255"/>
      <c r="D140" s="244" t="s">
        <v>160</v>
      </c>
      <c r="E140" s="256" t="s">
        <v>1</v>
      </c>
      <c r="F140" s="257" t="s">
        <v>162</v>
      </c>
      <c r="G140" s="255"/>
      <c r="H140" s="258">
        <v>406.25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160</v>
      </c>
      <c r="AU140" s="264" t="s">
        <v>86</v>
      </c>
      <c r="AV140" s="14" t="s">
        <v>148</v>
      </c>
      <c r="AW140" s="14" t="s">
        <v>32</v>
      </c>
      <c r="AX140" s="14" t="s">
        <v>84</v>
      </c>
      <c r="AY140" s="264" t="s">
        <v>142</v>
      </c>
    </row>
    <row r="141" s="2" customFormat="1" ht="24.15" customHeight="1">
      <c r="A141" s="39"/>
      <c r="B141" s="40"/>
      <c r="C141" s="228" t="s">
        <v>163</v>
      </c>
      <c r="D141" s="228" t="s">
        <v>144</v>
      </c>
      <c r="E141" s="229" t="s">
        <v>164</v>
      </c>
      <c r="F141" s="230" t="s">
        <v>165</v>
      </c>
      <c r="G141" s="231" t="s">
        <v>147</v>
      </c>
      <c r="H141" s="232">
        <v>81.25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41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148</v>
      </c>
      <c r="AT141" s="240" t="s">
        <v>144</v>
      </c>
      <c r="AU141" s="240" t="s">
        <v>86</v>
      </c>
      <c r="AY141" s="18" t="s">
        <v>142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84</v>
      </c>
      <c r="BK141" s="241">
        <f>ROUND(I141*H141,2)</f>
        <v>0</v>
      </c>
      <c r="BL141" s="18" t="s">
        <v>148</v>
      </c>
      <c r="BM141" s="240" t="s">
        <v>166</v>
      </c>
    </row>
    <row r="142" s="2" customFormat="1" ht="33" customHeight="1">
      <c r="A142" s="39"/>
      <c r="B142" s="40"/>
      <c r="C142" s="228" t="s">
        <v>167</v>
      </c>
      <c r="D142" s="228" t="s">
        <v>144</v>
      </c>
      <c r="E142" s="229" t="s">
        <v>168</v>
      </c>
      <c r="F142" s="230" t="s">
        <v>169</v>
      </c>
      <c r="G142" s="231" t="s">
        <v>147</v>
      </c>
      <c r="H142" s="232">
        <v>812.5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41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148</v>
      </c>
      <c r="AT142" s="240" t="s">
        <v>144</v>
      </c>
      <c r="AU142" s="240" t="s">
        <v>86</v>
      </c>
      <c r="AY142" s="18" t="s">
        <v>142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84</v>
      </c>
      <c r="BK142" s="241">
        <f>ROUND(I142*H142,2)</f>
        <v>0</v>
      </c>
      <c r="BL142" s="18" t="s">
        <v>148</v>
      </c>
      <c r="BM142" s="240" t="s">
        <v>170</v>
      </c>
    </row>
    <row r="143" s="13" customFormat="1">
      <c r="A143" s="13"/>
      <c r="B143" s="242"/>
      <c r="C143" s="243"/>
      <c r="D143" s="244" t="s">
        <v>160</v>
      </c>
      <c r="E143" s="245" t="s">
        <v>1</v>
      </c>
      <c r="F143" s="246" t="s">
        <v>171</v>
      </c>
      <c r="G143" s="243"/>
      <c r="H143" s="247">
        <v>812.5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160</v>
      </c>
      <c r="AU143" s="253" t="s">
        <v>86</v>
      </c>
      <c r="AV143" s="13" t="s">
        <v>86</v>
      </c>
      <c r="AW143" s="13" t="s">
        <v>32</v>
      </c>
      <c r="AX143" s="13" t="s">
        <v>76</v>
      </c>
      <c r="AY143" s="253" t="s">
        <v>142</v>
      </c>
    </row>
    <row r="144" s="14" customFormat="1">
      <c r="A144" s="14"/>
      <c r="B144" s="254"/>
      <c r="C144" s="255"/>
      <c r="D144" s="244" t="s">
        <v>160</v>
      </c>
      <c r="E144" s="256" t="s">
        <v>1</v>
      </c>
      <c r="F144" s="257" t="s">
        <v>162</v>
      </c>
      <c r="G144" s="255"/>
      <c r="H144" s="258">
        <v>812.5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160</v>
      </c>
      <c r="AU144" s="264" t="s">
        <v>86</v>
      </c>
      <c r="AV144" s="14" t="s">
        <v>148</v>
      </c>
      <c r="AW144" s="14" t="s">
        <v>32</v>
      </c>
      <c r="AX144" s="14" t="s">
        <v>84</v>
      </c>
      <c r="AY144" s="264" t="s">
        <v>142</v>
      </c>
    </row>
    <row r="145" s="2" customFormat="1" ht="16.5" customHeight="1">
      <c r="A145" s="39"/>
      <c r="B145" s="40"/>
      <c r="C145" s="228" t="s">
        <v>172</v>
      </c>
      <c r="D145" s="228" t="s">
        <v>144</v>
      </c>
      <c r="E145" s="229" t="s">
        <v>173</v>
      </c>
      <c r="F145" s="230" t="s">
        <v>174</v>
      </c>
      <c r="G145" s="231" t="s">
        <v>147</v>
      </c>
      <c r="H145" s="232">
        <v>81.25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41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148</v>
      </c>
      <c r="AT145" s="240" t="s">
        <v>144</v>
      </c>
      <c r="AU145" s="240" t="s">
        <v>86</v>
      </c>
      <c r="AY145" s="18" t="s">
        <v>142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84</v>
      </c>
      <c r="BK145" s="241">
        <f>ROUND(I145*H145,2)</f>
        <v>0</v>
      </c>
      <c r="BL145" s="18" t="s">
        <v>148</v>
      </c>
      <c r="BM145" s="240" t="s">
        <v>175</v>
      </c>
    </row>
    <row r="146" s="2" customFormat="1" ht="24.15" customHeight="1">
      <c r="A146" s="39"/>
      <c r="B146" s="40"/>
      <c r="C146" s="228" t="s">
        <v>176</v>
      </c>
      <c r="D146" s="228" t="s">
        <v>144</v>
      </c>
      <c r="E146" s="229" t="s">
        <v>177</v>
      </c>
      <c r="F146" s="230" t="s">
        <v>178</v>
      </c>
      <c r="G146" s="231" t="s">
        <v>179</v>
      </c>
      <c r="H146" s="232">
        <v>146.25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41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148</v>
      </c>
      <c r="AT146" s="240" t="s">
        <v>144</v>
      </c>
      <c r="AU146" s="240" t="s">
        <v>86</v>
      </c>
      <c r="AY146" s="18" t="s">
        <v>142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84</v>
      </c>
      <c r="BK146" s="241">
        <f>ROUND(I146*H146,2)</f>
        <v>0</v>
      </c>
      <c r="BL146" s="18" t="s">
        <v>148</v>
      </c>
      <c r="BM146" s="240" t="s">
        <v>180</v>
      </c>
    </row>
    <row r="147" s="13" customFormat="1">
      <c r="A147" s="13"/>
      <c r="B147" s="242"/>
      <c r="C147" s="243"/>
      <c r="D147" s="244" t="s">
        <v>160</v>
      </c>
      <c r="E147" s="245" t="s">
        <v>1</v>
      </c>
      <c r="F147" s="246" t="s">
        <v>181</v>
      </c>
      <c r="G147" s="243"/>
      <c r="H147" s="247">
        <v>146.25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160</v>
      </c>
      <c r="AU147" s="253" t="s">
        <v>86</v>
      </c>
      <c r="AV147" s="13" t="s">
        <v>86</v>
      </c>
      <c r="AW147" s="13" t="s">
        <v>32</v>
      </c>
      <c r="AX147" s="13" t="s">
        <v>76</v>
      </c>
      <c r="AY147" s="253" t="s">
        <v>142</v>
      </c>
    </row>
    <row r="148" s="14" customFormat="1">
      <c r="A148" s="14"/>
      <c r="B148" s="254"/>
      <c r="C148" s="255"/>
      <c r="D148" s="244" t="s">
        <v>160</v>
      </c>
      <c r="E148" s="256" t="s">
        <v>1</v>
      </c>
      <c r="F148" s="257" t="s">
        <v>162</v>
      </c>
      <c r="G148" s="255"/>
      <c r="H148" s="258">
        <v>146.25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160</v>
      </c>
      <c r="AU148" s="264" t="s">
        <v>86</v>
      </c>
      <c r="AV148" s="14" t="s">
        <v>148</v>
      </c>
      <c r="AW148" s="14" t="s">
        <v>32</v>
      </c>
      <c r="AX148" s="14" t="s">
        <v>84</v>
      </c>
      <c r="AY148" s="264" t="s">
        <v>142</v>
      </c>
    </row>
    <row r="149" s="2" customFormat="1" ht="24.15" customHeight="1">
      <c r="A149" s="39"/>
      <c r="B149" s="40"/>
      <c r="C149" s="228" t="s">
        <v>182</v>
      </c>
      <c r="D149" s="228" t="s">
        <v>144</v>
      </c>
      <c r="E149" s="229" t="s">
        <v>183</v>
      </c>
      <c r="F149" s="230" t="s">
        <v>184</v>
      </c>
      <c r="G149" s="231" t="s">
        <v>147</v>
      </c>
      <c r="H149" s="232">
        <v>7.2000000000000002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41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148</v>
      </c>
      <c r="AT149" s="240" t="s">
        <v>144</v>
      </c>
      <c r="AU149" s="240" t="s">
        <v>86</v>
      </c>
      <c r="AY149" s="18" t="s">
        <v>142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84</v>
      </c>
      <c r="BK149" s="241">
        <f>ROUND(I149*H149,2)</f>
        <v>0</v>
      </c>
      <c r="BL149" s="18" t="s">
        <v>148</v>
      </c>
      <c r="BM149" s="240" t="s">
        <v>185</v>
      </c>
    </row>
    <row r="150" s="13" customFormat="1">
      <c r="A150" s="13"/>
      <c r="B150" s="242"/>
      <c r="C150" s="243"/>
      <c r="D150" s="244" t="s">
        <v>160</v>
      </c>
      <c r="E150" s="245" t="s">
        <v>1</v>
      </c>
      <c r="F150" s="246" t="s">
        <v>186</v>
      </c>
      <c r="G150" s="243"/>
      <c r="H150" s="247">
        <v>7.2000000000000002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160</v>
      </c>
      <c r="AU150" s="253" t="s">
        <v>86</v>
      </c>
      <c r="AV150" s="13" t="s">
        <v>86</v>
      </c>
      <c r="AW150" s="13" t="s">
        <v>32</v>
      </c>
      <c r="AX150" s="13" t="s">
        <v>76</v>
      </c>
      <c r="AY150" s="253" t="s">
        <v>142</v>
      </c>
    </row>
    <row r="151" s="14" customFormat="1">
      <c r="A151" s="14"/>
      <c r="B151" s="254"/>
      <c r="C151" s="255"/>
      <c r="D151" s="244" t="s">
        <v>160</v>
      </c>
      <c r="E151" s="256" t="s">
        <v>1</v>
      </c>
      <c r="F151" s="257" t="s">
        <v>162</v>
      </c>
      <c r="G151" s="255"/>
      <c r="H151" s="258">
        <v>7.2000000000000002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160</v>
      </c>
      <c r="AU151" s="264" t="s">
        <v>86</v>
      </c>
      <c r="AV151" s="14" t="s">
        <v>148</v>
      </c>
      <c r="AW151" s="14" t="s">
        <v>32</v>
      </c>
      <c r="AX151" s="14" t="s">
        <v>84</v>
      </c>
      <c r="AY151" s="264" t="s">
        <v>142</v>
      </c>
    </row>
    <row r="152" s="2" customFormat="1" ht="16.5" customHeight="1">
      <c r="A152" s="39"/>
      <c r="B152" s="40"/>
      <c r="C152" s="265" t="s">
        <v>187</v>
      </c>
      <c r="D152" s="265" t="s">
        <v>188</v>
      </c>
      <c r="E152" s="266" t="s">
        <v>189</v>
      </c>
      <c r="F152" s="267" t="s">
        <v>190</v>
      </c>
      <c r="G152" s="268" t="s">
        <v>179</v>
      </c>
      <c r="H152" s="269">
        <v>14.4</v>
      </c>
      <c r="I152" s="270"/>
      <c r="J152" s="271">
        <f>ROUND(I152*H152,2)</f>
        <v>0</v>
      </c>
      <c r="K152" s="272"/>
      <c r="L152" s="273"/>
      <c r="M152" s="274" t="s">
        <v>1</v>
      </c>
      <c r="N152" s="275" t="s">
        <v>41</v>
      </c>
      <c r="O152" s="92"/>
      <c r="P152" s="238">
        <f>O152*H152</f>
        <v>0</v>
      </c>
      <c r="Q152" s="238">
        <v>1</v>
      </c>
      <c r="R152" s="238">
        <f>Q152*H152</f>
        <v>14.4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176</v>
      </c>
      <c r="AT152" s="240" t="s">
        <v>188</v>
      </c>
      <c r="AU152" s="240" t="s">
        <v>86</v>
      </c>
      <c r="AY152" s="18" t="s">
        <v>142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84</v>
      </c>
      <c r="BK152" s="241">
        <f>ROUND(I152*H152,2)</f>
        <v>0</v>
      </c>
      <c r="BL152" s="18" t="s">
        <v>148</v>
      </c>
      <c r="BM152" s="240" t="s">
        <v>191</v>
      </c>
    </row>
    <row r="153" s="13" customFormat="1">
      <c r="A153" s="13"/>
      <c r="B153" s="242"/>
      <c r="C153" s="243"/>
      <c r="D153" s="244" t="s">
        <v>160</v>
      </c>
      <c r="E153" s="245" t="s">
        <v>1</v>
      </c>
      <c r="F153" s="246" t="s">
        <v>192</v>
      </c>
      <c r="G153" s="243"/>
      <c r="H153" s="247">
        <v>14.4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160</v>
      </c>
      <c r="AU153" s="253" t="s">
        <v>86</v>
      </c>
      <c r="AV153" s="13" t="s">
        <v>86</v>
      </c>
      <c r="AW153" s="13" t="s">
        <v>32</v>
      </c>
      <c r="AX153" s="13" t="s">
        <v>76</v>
      </c>
      <c r="AY153" s="253" t="s">
        <v>142</v>
      </c>
    </row>
    <row r="154" s="14" customFormat="1">
      <c r="A154" s="14"/>
      <c r="B154" s="254"/>
      <c r="C154" s="255"/>
      <c r="D154" s="244" t="s">
        <v>160</v>
      </c>
      <c r="E154" s="256" t="s">
        <v>1</v>
      </c>
      <c r="F154" s="257" t="s">
        <v>162</v>
      </c>
      <c r="G154" s="255"/>
      <c r="H154" s="258">
        <v>14.4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4" t="s">
        <v>160</v>
      </c>
      <c r="AU154" s="264" t="s">
        <v>86</v>
      </c>
      <c r="AV154" s="14" t="s">
        <v>148</v>
      </c>
      <c r="AW154" s="14" t="s">
        <v>32</v>
      </c>
      <c r="AX154" s="14" t="s">
        <v>84</v>
      </c>
      <c r="AY154" s="264" t="s">
        <v>142</v>
      </c>
    </row>
    <row r="155" s="2" customFormat="1" ht="21.75" customHeight="1">
      <c r="A155" s="39"/>
      <c r="B155" s="40"/>
      <c r="C155" s="228" t="s">
        <v>193</v>
      </c>
      <c r="D155" s="228" t="s">
        <v>144</v>
      </c>
      <c r="E155" s="229" t="s">
        <v>194</v>
      </c>
      <c r="F155" s="230" t="s">
        <v>195</v>
      </c>
      <c r="G155" s="231" t="s">
        <v>147</v>
      </c>
      <c r="H155" s="232">
        <v>42.25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41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148</v>
      </c>
      <c r="AT155" s="240" t="s">
        <v>144</v>
      </c>
      <c r="AU155" s="240" t="s">
        <v>86</v>
      </c>
      <c r="AY155" s="18" t="s">
        <v>142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84</v>
      </c>
      <c r="BK155" s="241">
        <f>ROUND(I155*H155,2)</f>
        <v>0</v>
      </c>
      <c r="BL155" s="18" t="s">
        <v>148</v>
      </c>
      <c r="BM155" s="240" t="s">
        <v>196</v>
      </c>
    </row>
    <row r="156" s="12" customFormat="1" ht="22.8" customHeight="1">
      <c r="A156" s="12"/>
      <c r="B156" s="212"/>
      <c r="C156" s="213"/>
      <c r="D156" s="214" t="s">
        <v>75</v>
      </c>
      <c r="E156" s="226" t="s">
        <v>153</v>
      </c>
      <c r="F156" s="226" t="s">
        <v>197</v>
      </c>
      <c r="G156" s="213"/>
      <c r="H156" s="213"/>
      <c r="I156" s="216"/>
      <c r="J156" s="227">
        <f>BK156</f>
        <v>0</v>
      </c>
      <c r="K156" s="213"/>
      <c r="L156" s="218"/>
      <c r="M156" s="219"/>
      <c r="N156" s="220"/>
      <c r="O156" s="220"/>
      <c r="P156" s="221">
        <f>SUM(P157:P163)</f>
        <v>0</v>
      </c>
      <c r="Q156" s="220"/>
      <c r="R156" s="221">
        <f>SUM(R157:R163)</f>
        <v>77.791922</v>
      </c>
      <c r="S156" s="220"/>
      <c r="T156" s="222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84</v>
      </c>
      <c r="AT156" s="224" t="s">
        <v>75</v>
      </c>
      <c r="AU156" s="224" t="s">
        <v>84</v>
      </c>
      <c r="AY156" s="223" t="s">
        <v>142</v>
      </c>
      <c r="BK156" s="225">
        <f>SUM(BK157:BK163)</f>
        <v>0</v>
      </c>
    </row>
    <row r="157" s="2" customFormat="1" ht="24.15" customHeight="1">
      <c r="A157" s="39"/>
      <c r="B157" s="40"/>
      <c r="C157" s="228" t="s">
        <v>8</v>
      </c>
      <c r="D157" s="228" t="s">
        <v>144</v>
      </c>
      <c r="E157" s="229" t="s">
        <v>198</v>
      </c>
      <c r="F157" s="230" t="s">
        <v>199</v>
      </c>
      <c r="G157" s="231" t="s">
        <v>200</v>
      </c>
      <c r="H157" s="232">
        <v>288.39999999999998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41</v>
      </c>
      <c r="O157" s="92"/>
      <c r="P157" s="238">
        <f>O157*H157</f>
        <v>0</v>
      </c>
      <c r="Q157" s="238">
        <v>0.26878000000000002</v>
      </c>
      <c r="R157" s="238">
        <f>Q157*H157</f>
        <v>77.516152000000005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148</v>
      </c>
      <c r="AT157" s="240" t="s">
        <v>144</v>
      </c>
      <c r="AU157" s="240" t="s">
        <v>86</v>
      </c>
      <c r="AY157" s="18" t="s">
        <v>142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84</v>
      </c>
      <c r="BK157" s="241">
        <f>ROUND(I157*H157,2)</f>
        <v>0</v>
      </c>
      <c r="BL157" s="18" t="s">
        <v>148</v>
      </c>
      <c r="BM157" s="240" t="s">
        <v>201</v>
      </c>
    </row>
    <row r="158" s="2" customFormat="1" ht="24.15" customHeight="1">
      <c r="A158" s="39"/>
      <c r="B158" s="40"/>
      <c r="C158" s="228" t="s">
        <v>202</v>
      </c>
      <c r="D158" s="228" t="s">
        <v>144</v>
      </c>
      <c r="E158" s="229" t="s">
        <v>203</v>
      </c>
      <c r="F158" s="230" t="s">
        <v>204</v>
      </c>
      <c r="G158" s="231" t="s">
        <v>179</v>
      </c>
      <c r="H158" s="232">
        <v>0.253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41</v>
      </c>
      <c r="O158" s="92"/>
      <c r="P158" s="238">
        <f>O158*H158</f>
        <v>0</v>
      </c>
      <c r="Q158" s="238">
        <v>1.0900000000000001</v>
      </c>
      <c r="R158" s="238">
        <f>Q158*H158</f>
        <v>0.27577000000000002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148</v>
      </c>
      <c r="AT158" s="240" t="s">
        <v>144</v>
      </c>
      <c r="AU158" s="240" t="s">
        <v>86</v>
      </c>
      <c r="AY158" s="18" t="s">
        <v>142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84</v>
      </c>
      <c r="BK158" s="241">
        <f>ROUND(I158*H158,2)</f>
        <v>0</v>
      </c>
      <c r="BL158" s="18" t="s">
        <v>148</v>
      </c>
      <c r="BM158" s="240" t="s">
        <v>205</v>
      </c>
    </row>
    <row r="159" s="15" customFormat="1">
      <c r="A159" s="15"/>
      <c r="B159" s="276"/>
      <c r="C159" s="277"/>
      <c r="D159" s="244" t="s">
        <v>160</v>
      </c>
      <c r="E159" s="278" t="s">
        <v>1</v>
      </c>
      <c r="F159" s="279" t="s">
        <v>206</v>
      </c>
      <c r="G159" s="277"/>
      <c r="H159" s="278" t="s">
        <v>1</v>
      </c>
      <c r="I159" s="280"/>
      <c r="J159" s="277"/>
      <c r="K159" s="277"/>
      <c r="L159" s="281"/>
      <c r="M159" s="282"/>
      <c r="N159" s="283"/>
      <c r="O159" s="283"/>
      <c r="P159" s="283"/>
      <c r="Q159" s="283"/>
      <c r="R159" s="283"/>
      <c r="S159" s="283"/>
      <c r="T159" s="28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5" t="s">
        <v>160</v>
      </c>
      <c r="AU159" s="285" t="s">
        <v>86</v>
      </c>
      <c r="AV159" s="15" t="s">
        <v>84</v>
      </c>
      <c r="AW159" s="15" t="s">
        <v>32</v>
      </c>
      <c r="AX159" s="15" t="s">
        <v>76</v>
      </c>
      <c r="AY159" s="285" t="s">
        <v>142</v>
      </c>
    </row>
    <row r="160" s="13" customFormat="1">
      <c r="A160" s="13"/>
      <c r="B160" s="242"/>
      <c r="C160" s="243"/>
      <c r="D160" s="244" t="s">
        <v>160</v>
      </c>
      <c r="E160" s="245" t="s">
        <v>1</v>
      </c>
      <c r="F160" s="246" t="s">
        <v>207</v>
      </c>
      <c r="G160" s="243"/>
      <c r="H160" s="247">
        <v>0.22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160</v>
      </c>
      <c r="AU160" s="253" t="s">
        <v>86</v>
      </c>
      <c r="AV160" s="13" t="s">
        <v>86</v>
      </c>
      <c r="AW160" s="13" t="s">
        <v>32</v>
      </c>
      <c r="AX160" s="13" t="s">
        <v>76</v>
      </c>
      <c r="AY160" s="253" t="s">
        <v>142</v>
      </c>
    </row>
    <row r="161" s="16" customFormat="1">
      <c r="A161" s="16"/>
      <c r="B161" s="286"/>
      <c r="C161" s="287"/>
      <c r="D161" s="244" t="s">
        <v>160</v>
      </c>
      <c r="E161" s="288" t="s">
        <v>1</v>
      </c>
      <c r="F161" s="289" t="s">
        <v>208</v>
      </c>
      <c r="G161" s="287"/>
      <c r="H161" s="290">
        <v>0.22</v>
      </c>
      <c r="I161" s="291"/>
      <c r="J161" s="287"/>
      <c r="K161" s="287"/>
      <c r="L161" s="292"/>
      <c r="M161" s="293"/>
      <c r="N161" s="294"/>
      <c r="O161" s="294"/>
      <c r="P161" s="294"/>
      <c r="Q161" s="294"/>
      <c r="R161" s="294"/>
      <c r="S161" s="294"/>
      <c r="T161" s="295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96" t="s">
        <v>160</v>
      </c>
      <c r="AU161" s="296" t="s">
        <v>86</v>
      </c>
      <c r="AV161" s="16" t="s">
        <v>153</v>
      </c>
      <c r="AW161" s="16" t="s">
        <v>32</v>
      </c>
      <c r="AX161" s="16" t="s">
        <v>76</v>
      </c>
      <c r="AY161" s="296" t="s">
        <v>142</v>
      </c>
    </row>
    <row r="162" s="13" customFormat="1">
      <c r="A162" s="13"/>
      <c r="B162" s="242"/>
      <c r="C162" s="243"/>
      <c r="D162" s="244" t="s">
        <v>160</v>
      </c>
      <c r="E162" s="245" t="s">
        <v>1</v>
      </c>
      <c r="F162" s="246" t="s">
        <v>209</v>
      </c>
      <c r="G162" s="243"/>
      <c r="H162" s="247">
        <v>0.033000000000000002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160</v>
      </c>
      <c r="AU162" s="253" t="s">
        <v>86</v>
      </c>
      <c r="AV162" s="13" t="s">
        <v>86</v>
      </c>
      <c r="AW162" s="13" t="s">
        <v>32</v>
      </c>
      <c r="AX162" s="13" t="s">
        <v>76</v>
      </c>
      <c r="AY162" s="253" t="s">
        <v>142</v>
      </c>
    </row>
    <row r="163" s="14" customFormat="1">
      <c r="A163" s="14"/>
      <c r="B163" s="254"/>
      <c r="C163" s="255"/>
      <c r="D163" s="244" t="s">
        <v>160</v>
      </c>
      <c r="E163" s="256" t="s">
        <v>1</v>
      </c>
      <c r="F163" s="257" t="s">
        <v>162</v>
      </c>
      <c r="G163" s="255"/>
      <c r="H163" s="258">
        <v>0.253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4" t="s">
        <v>160</v>
      </c>
      <c r="AU163" s="264" t="s">
        <v>86</v>
      </c>
      <c r="AV163" s="14" t="s">
        <v>148</v>
      </c>
      <c r="AW163" s="14" t="s">
        <v>32</v>
      </c>
      <c r="AX163" s="14" t="s">
        <v>84</v>
      </c>
      <c r="AY163" s="264" t="s">
        <v>142</v>
      </c>
    </row>
    <row r="164" s="12" customFormat="1" ht="22.8" customHeight="1">
      <c r="A164" s="12"/>
      <c r="B164" s="212"/>
      <c r="C164" s="213"/>
      <c r="D164" s="214" t="s">
        <v>75</v>
      </c>
      <c r="E164" s="226" t="s">
        <v>167</v>
      </c>
      <c r="F164" s="226" t="s">
        <v>210</v>
      </c>
      <c r="G164" s="213"/>
      <c r="H164" s="213"/>
      <c r="I164" s="216"/>
      <c r="J164" s="227">
        <f>BK164</f>
        <v>0</v>
      </c>
      <c r="K164" s="213"/>
      <c r="L164" s="218"/>
      <c r="M164" s="219"/>
      <c r="N164" s="220"/>
      <c r="O164" s="220"/>
      <c r="P164" s="221">
        <f>SUM(P165:P205)</f>
        <v>0</v>
      </c>
      <c r="Q164" s="220"/>
      <c r="R164" s="221">
        <f>SUM(R165:R205)</f>
        <v>38.853004400000003</v>
      </c>
      <c r="S164" s="220"/>
      <c r="T164" s="222">
        <f>SUM(T165:T205)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84</v>
      </c>
      <c r="AT164" s="224" t="s">
        <v>75</v>
      </c>
      <c r="AU164" s="224" t="s">
        <v>84</v>
      </c>
      <c r="AY164" s="223" t="s">
        <v>142</v>
      </c>
      <c r="BK164" s="225">
        <f>SUM(BK165:BK205)</f>
        <v>0</v>
      </c>
    </row>
    <row r="165" s="2" customFormat="1" ht="24.15" customHeight="1">
      <c r="A165" s="39"/>
      <c r="B165" s="40"/>
      <c r="C165" s="228" t="s">
        <v>211</v>
      </c>
      <c r="D165" s="228" t="s">
        <v>144</v>
      </c>
      <c r="E165" s="229" t="s">
        <v>212</v>
      </c>
      <c r="F165" s="230" t="s">
        <v>213</v>
      </c>
      <c r="G165" s="231" t="s">
        <v>200</v>
      </c>
      <c r="H165" s="232">
        <v>467.404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41</v>
      </c>
      <c r="O165" s="92"/>
      <c r="P165" s="238">
        <f>O165*H165</f>
        <v>0</v>
      </c>
      <c r="Q165" s="238">
        <v>0.01575</v>
      </c>
      <c r="R165" s="238">
        <f>Q165*H165</f>
        <v>7.3616130000000002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148</v>
      </c>
      <c r="AT165" s="240" t="s">
        <v>144</v>
      </c>
      <c r="AU165" s="240" t="s">
        <v>86</v>
      </c>
      <c r="AY165" s="18" t="s">
        <v>142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84</v>
      </c>
      <c r="BK165" s="241">
        <f>ROUND(I165*H165,2)</f>
        <v>0</v>
      </c>
      <c r="BL165" s="18" t="s">
        <v>148</v>
      </c>
      <c r="BM165" s="240" t="s">
        <v>214</v>
      </c>
    </row>
    <row r="166" s="15" customFormat="1">
      <c r="A166" s="15"/>
      <c r="B166" s="276"/>
      <c r="C166" s="277"/>
      <c r="D166" s="244" t="s">
        <v>160</v>
      </c>
      <c r="E166" s="278" t="s">
        <v>1</v>
      </c>
      <c r="F166" s="279" t="s">
        <v>215</v>
      </c>
      <c r="G166" s="277"/>
      <c r="H166" s="278" t="s">
        <v>1</v>
      </c>
      <c r="I166" s="280"/>
      <c r="J166" s="277"/>
      <c r="K166" s="277"/>
      <c r="L166" s="281"/>
      <c r="M166" s="282"/>
      <c r="N166" s="283"/>
      <c r="O166" s="283"/>
      <c r="P166" s="283"/>
      <c r="Q166" s="283"/>
      <c r="R166" s="283"/>
      <c r="S166" s="283"/>
      <c r="T166" s="28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5" t="s">
        <v>160</v>
      </c>
      <c r="AU166" s="285" t="s">
        <v>86</v>
      </c>
      <c r="AV166" s="15" t="s">
        <v>84</v>
      </c>
      <c r="AW166" s="15" t="s">
        <v>32</v>
      </c>
      <c r="AX166" s="15" t="s">
        <v>76</v>
      </c>
      <c r="AY166" s="285" t="s">
        <v>142</v>
      </c>
    </row>
    <row r="167" s="13" customFormat="1">
      <c r="A167" s="13"/>
      <c r="B167" s="242"/>
      <c r="C167" s="243"/>
      <c r="D167" s="244" t="s">
        <v>160</v>
      </c>
      <c r="E167" s="245" t="s">
        <v>1</v>
      </c>
      <c r="F167" s="246" t="s">
        <v>216</v>
      </c>
      <c r="G167" s="243"/>
      <c r="H167" s="247">
        <v>350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160</v>
      </c>
      <c r="AU167" s="253" t="s">
        <v>86</v>
      </c>
      <c r="AV167" s="13" t="s">
        <v>86</v>
      </c>
      <c r="AW167" s="13" t="s">
        <v>32</v>
      </c>
      <c r="AX167" s="13" t="s">
        <v>76</v>
      </c>
      <c r="AY167" s="253" t="s">
        <v>142</v>
      </c>
    </row>
    <row r="168" s="15" customFormat="1">
      <c r="A168" s="15"/>
      <c r="B168" s="276"/>
      <c r="C168" s="277"/>
      <c r="D168" s="244" t="s">
        <v>160</v>
      </c>
      <c r="E168" s="278" t="s">
        <v>1</v>
      </c>
      <c r="F168" s="279" t="s">
        <v>217</v>
      </c>
      <c r="G168" s="277"/>
      <c r="H168" s="278" t="s">
        <v>1</v>
      </c>
      <c r="I168" s="280"/>
      <c r="J168" s="277"/>
      <c r="K168" s="277"/>
      <c r="L168" s="281"/>
      <c r="M168" s="282"/>
      <c r="N168" s="283"/>
      <c r="O168" s="283"/>
      <c r="P168" s="283"/>
      <c r="Q168" s="283"/>
      <c r="R168" s="283"/>
      <c r="S168" s="283"/>
      <c r="T168" s="28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5" t="s">
        <v>160</v>
      </c>
      <c r="AU168" s="285" t="s">
        <v>86</v>
      </c>
      <c r="AV168" s="15" t="s">
        <v>84</v>
      </c>
      <c r="AW168" s="15" t="s">
        <v>32</v>
      </c>
      <c r="AX168" s="15" t="s">
        <v>76</v>
      </c>
      <c r="AY168" s="285" t="s">
        <v>142</v>
      </c>
    </row>
    <row r="169" s="13" customFormat="1">
      <c r="A169" s="13"/>
      <c r="B169" s="242"/>
      <c r="C169" s="243"/>
      <c r="D169" s="244" t="s">
        <v>160</v>
      </c>
      <c r="E169" s="245" t="s">
        <v>1</v>
      </c>
      <c r="F169" s="246" t="s">
        <v>218</v>
      </c>
      <c r="G169" s="243"/>
      <c r="H169" s="247">
        <v>117.404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160</v>
      </c>
      <c r="AU169" s="253" t="s">
        <v>86</v>
      </c>
      <c r="AV169" s="13" t="s">
        <v>86</v>
      </c>
      <c r="AW169" s="13" t="s">
        <v>32</v>
      </c>
      <c r="AX169" s="13" t="s">
        <v>76</v>
      </c>
      <c r="AY169" s="253" t="s">
        <v>142</v>
      </c>
    </row>
    <row r="170" s="14" customFormat="1">
      <c r="A170" s="14"/>
      <c r="B170" s="254"/>
      <c r="C170" s="255"/>
      <c r="D170" s="244" t="s">
        <v>160</v>
      </c>
      <c r="E170" s="256" t="s">
        <v>1</v>
      </c>
      <c r="F170" s="257" t="s">
        <v>162</v>
      </c>
      <c r="G170" s="255"/>
      <c r="H170" s="258">
        <v>467.404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160</v>
      </c>
      <c r="AU170" s="264" t="s">
        <v>86</v>
      </c>
      <c r="AV170" s="14" t="s">
        <v>148</v>
      </c>
      <c r="AW170" s="14" t="s">
        <v>32</v>
      </c>
      <c r="AX170" s="14" t="s">
        <v>84</v>
      </c>
      <c r="AY170" s="264" t="s">
        <v>142</v>
      </c>
    </row>
    <row r="171" s="2" customFormat="1" ht="24.15" customHeight="1">
      <c r="A171" s="39"/>
      <c r="B171" s="40"/>
      <c r="C171" s="228" t="s">
        <v>219</v>
      </c>
      <c r="D171" s="228" t="s">
        <v>144</v>
      </c>
      <c r="E171" s="229" t="s">
        <v>220</v>
      </c>
      <c r="F171" s="230" t="s">
        <v>221</v>
      </c>
      <c r="G171" s="231" t="s">
        <v>200</v>
      </c>
      <c r="H171" s="232">
        <v>3739.232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41</v>
      </c>
      <c r="O171" s="92"/>
      <c r="P171" s="238">
        <f>O171*H171</f>
        <v>0</v>
      </c>
      <c r="Q171" s="238">
        <v>0.0079000000000000008</v>
      </c>
      <c r="R171" s="238">
        <f>Q171*H171</f>
        <v>29.539932800000003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148</v>
      </c>
      <c r="AT171" s="240" t="s">
        <v>144</v>
      </c>
      <c r="AU171" s="240" t="s">
        <v>86</v>
      </c>
      <c r="AY171" s="18" t="s">
        <v>142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84</v>
      </c>
      <c r="BK171" s="241">
        <f>ROUND(I171*H171,2)</f>
        <v>0</v>
      </c>
      <c r="BL171" s="18" t="s">
        <v>148</v>
      </c>
      <c r="BM171" s="240" t="s">
        <v>222</v>
      </c>
    </row>
    <row r="172" s="13" customFormat="1">
      <c r="A172" s="13"/>
      <c r="B172" s="242"/>
      <c r="C172" s="243"/>
      <c r="D172" s="244" t="s">
        <v>160</v>
      </c>
      <c r="E172" s="243"/>
      <c r="F172" s="246" t="s">
        <v>223</v>
      </c>
      <c r="G172" s="243"/>
      <c r="H172" s="247">
        <v>3739.232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160</v>
      </c>
      <c r="AU172" s="253" t="s">
        <v>86</v>
      </c>
      <c r="AV172" s="13" t="s">
        <v>86</v>
      </c>
      <c r="AW172" s="13" t="s">
        <v>4</v>
      </c>
      <c r="AX172" s="13" t="s">
        <v>84</v>
      </c>
      <c r="AY172" s="253" t="s">
        <v>142</v>
      </c>
    </row>
    <row r="173" s="2" customFormat="1" ht="24.15" customHeight="1">
      <c r="A173" s="39"/>
      <c r="B173" s="40"/>
      <c r="C173" s="228" t="s">
        <v>224</v>
      </c>
      <c r="D173" s="228" t="s">
        <v>144</v>
      </c>
      <c r="E173" s="229" t="s">
        <v>225</v>
      </c>
      <c r="F173" s="230" t="s">
        <v>226</v>
      </c>
      <c r="G173" s="231" t="s">
        <v>147</v>
      </c>
      <c r="H173" s="232">
        <v>2.0209999999999999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41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148</v>
      </c>
      <c r="AT173" s="240" t="s">
        <v>144</v>
      </c>
      <c r="AU173" s="240" t="s">
        <v>86</v>
      </c>
      <c r="AY173" s="18" t="s">
        <v>142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84</v>
      </c>
      <c r="BK173" s="241">
        <f>ROUND(I173*H173,2)</f>
        <v>0</v>
      </c>
      <c r="BL173" s="18" t="s">
        <v>148</v>
      </c>
      <c r="BM173" s="240" t="s">
        <v>227</v>
      </c>
    </row>
    <row r="174" s="13" customFormat="1">
      <c r="A174" s="13"/>
      <c r="B174" s="242"/>
      <c r="C174" s="243"/>
      <c r="D174" s="244" t="s">
        <v>160</v>
      </c>
      <c r="E174" s="245" t="s">
        <v>1</v>
      </c>
      <c r="F174" s="246" t="s">
        <v>228</v>
      </c>
      <c r="G174" s="243"/>
      <c r="H174" s="247">
        <v>1.5560000000000001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160</v>
      </c>
      <c r="AU174" s="253" t="s">
        <v>86</v>
      </c>
      <c r="AV174" s="13" t="s">
        <v>86</v>
      </c>
      <c r="AW174" s="13" t="s">
        <v>32</v>
      </c>
      <c r="AX174" s="13" t="s">
        <v>76</v>
      </c>
      <c r="AY174" s="253" t="s">
        <v>142</v>
      </c>
    </row>
    <row r="175" s="13" customFormat="1">
      <c r="A175" s="13"/>
      <c r="B175" s="242"/>
      <c r="C175" s="243"/>
      <c r="D175" s="244" t="s">
        <v>160</v>
      </c>
      <c r="E175" s="245" t="s">
        <v>1</v>
      </c>
      <c r="F175" s="246" t="s">
        <v>229</v>
      </c>
      <c r="G175" s="243"/>
      <c r="H175" s="247">
        <v>0.22500000000000001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160</v>
      </c>
      <c r="AU175" s="253" t="s">
        <v>86</v>
      </c>
      <c r="AV175" s="13" t="s">
        <v>86</v>
      </c>
      <c r="AW175" s="13" t="s">
        <v>32</v>
      </c>
      <c r="AX175" s="13" t="s">
        <v>76</v>
      </c>
      <c r="AY175" s="253" t="s">
        <v>142</v>
      </c>
    </row>
    <row r="176" s="13" customFormat="1">
      <c r="A176" s="13"/>
      <c r="B176" s="242"/>
      <c r="C176" s="243"/>
      <c r="D176" s="244" t="s">
        <v>160</v>
      </c>
      <c r="E176" s="245" t="s">
        <v>1</v>
      </c>
      <c r="F176" s="246" t="s">
        <v>230</v>
      </c>
      <c r="G176" s="243"/>
      <c r="H176" s="247">
        <v>0.23999999999999999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160</v>
      </c>
      <c r="AU176" s="253" t="s">
        <v>86</v>
      </c>
      <c r="AV176" s="13" t="s">
        <v>86</v>
      </c>
      <c r="AW176" s="13" t="s">
        <v>32</v>
      </c>
      <c r="AX176" s="13" t="s">
        <v>76</v>
      </c>
      <c r="AY176" s="253" t="s">
        <v>142</v>
      </c>
    </row>
    <row r="177" s="14" customFormat="1">
      <c r="A177" s="14"/>
      <c r="B177" s="254"/>
      <c r="C177" s="255"/>
      <c r="D177" s="244" t="s">
        <v>160</v>
      </c>
      <c r="E177" s="256" t="s">
        <v>1</v>
      </c>
      <c r="F177" s="257" t="s">
        <v>162</v>
      </c>
      <c r="G177" s="255"/>
      <c r="H177" s="258">
        <v>2.0209999999999999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160</v>
      </c>
      <c r="AU177" s="264" t="s">
        <v>86</v>
      </c>
      <c r="AV177" s="14" t="s">
        <v>148</v>
      </c>
      <c r="AW177" s="14" t="s">
        <v>32</v>
      </c>
      <c r="AX177" s="14" t="s">
        <v>84</v>
      </c>
      <c r="AY177" s="264" t="s">
        <v>142</v>
      </c>
    </row>
    <row r="178" s="2" customFormat="1" ht="24.15" customHeight="1">
      <c r="A178" s="39"/>
      <c r="B178" s="40"/>
      <c r="C178" s="228" t="s">
        <v>231</v>
      </c>
      <c r="D178" s="228" t="s">
        <v>144</v>
      </c>
      <c r="E178" s="229" t="s">
        <v>232</v>
      </c>
      <c r="F178" s="230" t="s">
        <v>233</v>
      </c>
      <c r="G178" s="231" t="s">
        <v>147</v>
      </c>
      <c r="H178" s="232">
        <v>0.78000000000000003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41</v>
      </c>
      <c r="O178" s="92"/>
      <c r="P178" s="238">
        <f>O178*H178</f>
        <v>0</v>
      </c>
      <c r="Q178" s="238">
        <v>2.5018699999999998</v>
      </c>
      <c r="R178" s="238">
        <f>Q178*H178</f>
        <v>1.9514585999999998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148</v>
      </c>
      <c r="AT178" s="240" t="s">
        <v>144</v>
      </c>
      <c r="AU178" s="240" t="s">
        <v>86</v>
      </c>
      <c r="AY178" s="18" t="s">
        <v>142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84</v>
      </c>
      <c r="BK178" s="241">
        <f>ROUND(I178*H178,2)</f>
        <v>0</v>
      </c>
      <c r="BL178" s="18" t="s">
        <v>148</v>
      </c>
      <c r="BM178" s="240" t="s">
        <v>234</v>
      </c>
    </row>
    <row r="179" s="13" customFormat="1">
      <c r="A179" s="13"/>
      <c r="B179" s="242"/>
      <c r="C179" s="243"/>
      <c r="D179" s="244" t="s">
        <v>160</v>
      </c>
      <c r="E179" s="245" t="s">
        <v>1</v>
      </c>
      <c r="F179" s="246" t="s">
        <v>235</v>
      </c>
      <c r="G179" s="243"/>
      <c r="H179" s="247">
        <v>0.78000000000000003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160</v>
      </c>
      <c r="AU179" s="253" t="s">
        <v>86</v>
      </c>
      <c r="AV179" s="13" t="s">
        <v>86</v>
      </c>
      <c r="AW179" s="13" t="s">
        <v>32</v>
      </c>
      <c r="AX179" s="13" t="s">
        <v>76</v>
      </c>
      <c r="AY179" s="253" t="s">
        <v>142</v>
      </c>
    </row>
    <row r="180" s="14" customFormat="1">
      <c r="A180" s="14"/>
      <c r="B180" s="254"/>
      <c r="C180" s="255"/>
      <c r="D180" s="244" t="s">
        <v>160</v>
      </c>
      <c r="E180" s="256" t="s">
        <v>1</v>
      </c>
      <c r="F180" s="257" t="s">
        <v>162</v>
      </c>
      <c r="G180" s="255"/>
      <c r="H180" s="258">
        <v>0.78000000000000003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160</v>
      </c>
      <c r="AU180" s="264" t="s">
        <v>86</v>
      </c>
      <c r="AV180" s="14" t="s">
        <v>148</v>
      </c>
      <c r="AW180" s="14" t="s">
        <v>32</v>
      </c>
      <c r="AX180" s="14" t="s">
        <v>84</v>
      </c>
      <c r="AY180" s="264" t="s">
        <v>142</v>
      </c>
    </row>
    <row r="181" s="2" customFormat="1" ht="24.15" customHeight="1">
      <c r="A181" s="39"/>
      <c r="B181" s="40"/>
      <c r="C181" s="228" t="s">
        <v>236</v>
      </c>
      <c r="D181" s="228" t="s">
        <v>144</v>
      </c>
      <c r="E181" s="229" t="s">
        <v>237</v>
      </c>
      <c r="F181" s="230" t="s">
        <v>238</v>
      </c>
      <c r="G181" s="231" t="s">
        <v>147</v>
      </c>
      <c r="H181" s="232">
        <v>2.0209999999999999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41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148</v>
      </c>
      <c r="AT181" s="240" t="s">
        <v>144</v>
      </c>
      <c r="AU181" s="240" t="s">
        <v>86</v>
      </c>
      <c r="AY181" s="18" t="s">
        <v>142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84</v>
      </c>
      <c r="BK181" s="241">
        <f>ROUND(I181*H181,2)</f>
        <v>0</v>
      </c>
      <c r="BL181" s="18" t="s">
        <v>148</v>
      </c>
      <c r="BM181" s="240" t="s">
        <v>239</v>
      </c>
    </row>
    <row r="182" s="2" customFormat="1" ht="24.15" customHeight="1">
      <c r="A182" s="39"/>
      <c r="B182" s="40"/>
      <c r="C182" s="228" t="s">
        <v>240</v>
      </c>
      <c r="D182" s="228" t="s">
        <v>144</v>
      </c>
      <c r="E182" s="229" t="s">
        <v>241</v>
      </c>
      <c r="F182" s="230" t="s">
        <v>242</v>
      </c>
      <c r="G182" s="231" t="s">
        <v>147</v>
      </c>
      <c r="H182" s="232">
        <v>0.78000000000000003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41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148</v>
      </c>
      <c r="AT182" s="240" t="s">
        <v>144</v>
      </c>
      <c r="AU182" s="240" t="s">
        <v>86</v>
      </c>
      <c r="AY182" s="18" t="s">
        <v>142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84</v>
      </c>
      <c r="BK182" s="241">
        <f>ROUND(I182*H182,2)</f>
        <v>0</v>
      </c>
      <c r="BL182" s="18" t="s">
        <v>148</v>
      </c>
      <c r="BM182" s="240" t="s">
        <v>243</v>
      </c>
    </row>
    <row r="183" s="2" customFormat="1" ht="24.15" customHeight="1">
      <c r="A183" s="39"/>
      <c r="B183" s="40"/>
      <c r="C183" s="228" t="s">
        <v>244</v>
      </c>
      <c r="D183" s="228" t="s">
        <v>144</v>
      </c>
      <c r="E183" s="229" t="s">
        <v>245</v>
      </c>
      <c r="F183" s="230" t="s">
        <v>246</v>
      </c>
      <c r="G183" s="231" t="s">
        <v>147</v>
      </c>
      <c r="H183" s="232">
        <v>1.9710000000000001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41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148</v>
      </c>
      <c r="AT183" s="240" t="s">
        <v>144</v>
      </c>
      <c r="AU183" s="240" t="s">
        <v>86</v>
      </c>
      <c r="AY183" s="18" t="s">
        <v>142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84</v>
      </c>
      <c r="BK183" s="241">
        <f>ROUND(I183*H183,2)</f>
        <v>0</v>
      </c>
      <c r="BL183" s="18" t="s">
        <v>148</v>
      </c>
      <c r="BM183" s="240" t="s">
        <v>247</v>
      </c>
    </row>
    <row r="184" s="13" customFormat="1">
      <c r="A184" s="13"/>
      <c r="B184" s="242"/>
      <c r="C184" s="243"/>
      <c r="D184" s="244" t="s">
        <v>160</v>
      </c>
      <c r="E184" s="245" t="s">
        <v>1</v>
      </c>
      <c r="F184" s="246" t="s">
        <v>248</v>
      </c>
      <c r="G184" s="243"/>
      <c r="H184" s="247">
        <v>1.5560000000000001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160</v>
      </c>
      <c r="AU184" s="253" t="s">
        <v>86</v>
      </c>
      <c r="AV184" s="13" t="s">
        <v>86</v>
      </c>
      <c r="AW184" s="13" t="s">
        <v>32</v>
      </c>
      <c r="AX184" s="13" t="s">
        <v>76</v>
      </c>
      <c r="AY184" s="253" t="s">
        <v>142</v>
      </c>
    </row>
    <row r="185" s="13" customFormat="1">
      <c r="A185" s="13"/>
      <c r="B185" s="242"/>
      <c r="C185" s="243"/>
      <c r="D185" s="244" t="s">
        <v>160</v>
      </c>
      <c r="E185" s="245" t="s">
        <v>1</v>
      </c>
      <c r="F185" s="246" t="s">
        <v>229</v>
      </c>
      <c r="G185" s="243"/>
      <c r="H185" s="247">
        <v>0.22500000000000001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160</v>
      </c>
      <c r="AU185" s="253" t="s">
        <v>86</v>
      </c>
      <c r="AV185" s="13" t="s">
        <v>86</v>
      </c>
      <c r="AW185" s="13" t="s">
        <v>32</v>
      </c>
      <c r="AX185" s="13" t="s">
        <v>76</v>
      </c>
      <c r="AY185" s="253" t="s">
        <v>142</v>
      </c>
    </row>
    <row r="186" s="13" customFormat="1">
      <c r="A186" s="13"/>
      <c r="B186" s="242"/>
      <c r="C186" s="243"/>
      <c r="D186" s="244" t="s">
        <v>160</v>
      </c>
      <c r="E186" s="245" t="s">
        <v>1</v>
      </c>
      <c r="F186" s="246" t="s">
        <v>249</v>
      </c>
      <c r="G186" s="243"/>
      <c r="H186" s="247">
        <v>0.19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160</v>
      </c>
      <c r="AU186" s="253" t="s">
        <v>86</v>
      </c>
      <c r="AV186" s="13" t="s">
        <v>86</v>
      </c>
      <c r="AW186" s="13" t="s">
        <v>32</v>
      </c>
      <c r="AX186" s="13" t="s">
        <v>76</v>
      </c>
      <c r="AY186" s="253" t="s">
        <v>142</v>
      </c>
    </row>
    <row r="187" s="14" customFormat="1">
      <c r="A187" s="14"/>
      <c r="B187" s="254"/>
      <c r="C187" s="255"/>
      <c r="D187" s="244" t="s">
        <v>160</v>
      </c>
      <c r="E187" s="256" t="s">
        <v>1</v>
      </c>
      <c r="F187" s="257" t="s">
        <v>162</v>
      </c>
      <c r="G187" s="255"/>
      <c r="H187" s="258">
        <v>1.9710000000000001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160</v>
      </c>
      <c r="AU187" s="264" t="s">
        <v>86</v>
      </c>
      <c r="AV187" s="14" t="s">
        <v>148</v>
      </c>
      <c r="AW187" s="14" t="s">
        <v>32</v>
      </c>
      <c r="AX187" s="14" t="s">
        <v>84</v>
      </c>
      <c r="AY187" s="264" t="s">
        <v>142</v>
      </c>
    </row>
    <row r="188" s="2" customFormat="1" ht="24.15" customHeight="1">
      <c r="A188" s="39"/>
      <c r="B188" s="40"/>
      <c r="C188" s="228" t="s">
        <v>7</v>
      </c>
      <c r="D188" s="228" t="s">
        <v>144</v>
      </c>
      <c r="E188" s="229" t="s">
        <v>250</v>
      </c>
      <c r="F188" s="230" t="s">
        <v>251</v>
      </c>
      <c r="G188" s="231" t="s">
        <v>147</v>
      </c>
      <c r="H188" s="232">
        <v>1.8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41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148</v>
      </c>
      <c r="AT188" s="240" t="s">
        <v>144</v>
      </c>
      <c r="AU188" s="240" t="s">
        <v>86</v>
      </c>
      <c r="AY188" s="18" t="s">
        <v>142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84</v>
      </c>
      <c r="BK188" s="241">
        <f>ROUND(I188*H188,2)</f>
        <v>0</v>
      </c>
      <c r="BL188" s="18" t="s">
        <v>148</v>
      </c>
      <c r="BM188" s="240" t="s">
        <v>252</v>
      </c>
    </row>
    <row r="189" s="13" customFormat="1">
      <c r="A189" s="13"/>
      <c r="B189" s="242"/>
      <c r="C189" s="243"/>
      <c r="D189" s="244" t="s">
        <v>160</v>
      </c>
      <c r="E189" s="245" t="s">
        <v>1</v>
      </c>
      <c r="F189" s="246" t="s">
        <v>253</v>
      </c>
      <c r="G189" s="243"/>
      <c r="H189" s="247">
        <v>1.8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160</v>
      </c>
      <c r="AU189" s="253" t="s">
        <v>86</v>
      </c>
      <c r="AV189" s="13" t="s">
        <v>86</v>
      </c>
      <c r="AW189" s="13" t="s">
        <v>32</v>
      </c>
      <c r="AX189" s="13" t="s">
        <v>76</v>
      </c>
      <c r="AY189" s="253" t="s">
        <v>142</v>
      </c>
    </row>
    <row r="190" s="14" customFormat="1">
      <c r="A190" s="14"/>
      <c r="B190" s="254"/>
      <c r="C190" s="255"/>
      <c r="D190" s="244" t="s">
        <v>160</v>
      </c>
      <c r="E190" s="256" t="s">
        <v>1</v>
      </c>
      <c r="F190" s="257" t="s">
        <v>162</v>
      </c>
      <c r="G190" s="255"/>
      <c r="H190" s="258">
        <v>1.8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160</v>
      </c>
      <c r="AU190" s="264" t="s">
        <v>86</v>
      </c>
      <c r="AV190" s="14" t="s">
        <v>148</v>
      </c>
      <c r="AW190" s="14" t="s">
        <v>32</v>
      </c>
      <c r="AX190" s="14" t="s">
        <v>84</v>
      </c>
      <c r="AY190" s="264" t="s">
        <v>142</v>
      </c>
    </row>
    <row r="191" s="2" customFormat="1" ht="16.5" customHeight="1">
      <c r="A191" s="39"/>
      <c r="B191" s="40"/>
      <c r="C191" s="228" t="s">
        <v>254</v>
      </c>
      <c r="D191" s="228" t="s">
        <v>144</v>
      </c>
      <c r="E191" s="229" t="s">
        <v>255</v>
      </c>
      <c r="F191" s="230" t="s">
        <v>256</v>
      </c>
      <c r="G191" s="231" t="s">
        <v>179</v>
      </c>
      <c r="H191" s="232">
        <v>0.051999999999999998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41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148</v>
      </c>
      <c r="AT191" s="240" t="s">
        <v>144</v>
      </c>
      <c r="AU191" s="240" t="s">
        <v>86</v>
      </c>
      <c r="AY191" s="18" t="s">
        <v>142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84</v>
      </c>
      <c r="BK191" s="241">
        <f>ROUND(I191*H191,2)</f>
        <v>0</v>
      </c>
      <c r="BL191" s="18" t="s">
        <v>148</v>
      </c>
      <c r="BM191" s="240" t="s">
        <v>257</v>
      </c>
    </row>
    <row r="192" s="13" customFormat="1">
      <c r="A192" s="13"/>
      <c r="B192" s="242"/>
      <c r="C192" s="243"/>
      <c r="D192" s="244" t="s">
        <v>160</v>
      </c>
      <c r="E192" s="245" t="s">
        <v>1</v>
      </c>
      <c r="F192" s="246" t="s">
        <v>258</v>
      </c>
      <c r="G192" s="243"/>
      <c r="H192" s="247">
        <v>0.051999999999999998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160</v>
      </c>
      <c r="AU192" s="253" t="s">
        <v>86</v>
      </c>
      <c r="AV192" s="13" t="s">
        <v>86</v>
      </c>
      <c r="AW192" s="13" t="s">
        <v>32</v>
      </c>
      <c r="AX192" s="13" t="s">
        <v>76</v>
      </c>
      <c r="AY192" s="253" t="s">
        <v>142</v>
      </c>
    </row>
    <row r="193" s="14" customFormat="1">
      <c r="A193" s="14"/>
      <c r="B193" s="254"/>
      <c r="C193" s="255"/>
      <c r="D193" s="244" t="s">
        <v>160</v>
      </c>
      <c r="E193" s="256" t="s">
        <v>1</v>
      </c>
      <c r="F193" s="257" t="s">
        <v>162</v>
      </c>
      <c r="G193" s="255"/>
      <c r="H193" s="258">
        <v>0.051999999999999998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160</v>
      </c>
      <c r="AU193" s="264" t="s">
        <v>86</v>
      </c>
      <c r="AV193" s="14" t="s">
        <v>148</v>
      </c>
      <c r="AW193" s="14" t="s">
        <v>32</v>
      </c>
      <c r="AX193" s="14" t="s">
        <v>84</v>
      </c>
      <c r="AY193" s="264" t="s">
        <v>142</v>
      </c>
    </row>
    <row r="194" s="2" customFormat="1" ht="24.15" customHeight="1">
      <c r="A194" s="39"/>
      <c r="B194" s="40"/>
      <c r="C194" s="228" t="s">
        <v>259</v>
      </c>
      <c r="D194" s="228" t="s">
        <v>144</v>
      </c>
      <c r="E194" s="229" t="s">
        <v>260</v>
      </c>
      <c r="F194" s="230" t="s">
        <v>261</v>
      </c>
      <c r="G194" s="231" t="s">
        <v>200</v>
      </c>
      <c r="H194" s="232">
        <v>24.375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41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148</v>
      </c>
      <c r="AT194" s="240" t="s">
        <v>144</v>
      </c>
      <c r="AU194" s="240" t="s">
        <v>86</v>
      </c>
      <c r="AY194" s="18" t="s">
        <v>142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84</v>
      </c>
      <c r="BK194" s="241">
        <f>ROUND(I194*H194,2)</f>
        <v>0</v>
      </c>
      <c r="BL194" s="18" t="s">
        <v>148</v>
      </c>
      <c r="BM194" s="240" t="s">
        <v>262</v>
      </c>
    </row>
    <row r="195" s="13" customFormat="1">
      <c r="A195" s="13"/>
      <c r="B195" s="242"/>
      <c r="C195" s="243"/>
      <c r="D195" s="244" t="s">
        <v>160</v>
      </c>
      <c r="E195" s="245" t="s">
        <v>1</v>
      </c>
      <c r="F195" s="246" t="s">
        <v>263</v>
      </c>
      <c r="G195" s="243"/>
      <c r="H195" s="247">
        <v>24.375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160</v>
      </c>
      <c r="AU195" s="253" t="s">
        <v>86</v>
      </c>
      <c r="AV195" s="13" t="s">
        <v>86</v>
      </c>
      <c r="AW195" s="13" t="s">
        <v>32</v>
      </c>
      <c r="AX195" s="13" t="s">
        <v>76</v>
      </c>
      <c r="AY195" s="253" t="s">
        <v>142</v>
      </c>
    </row>
    <row r="196" s="14" customFormat="1">
      <c r="A196" s="14"/>
      <c r="B196" s="254"/>
      <c r="C196" s="255"/>
      <c r="D196" s="244" t="s">
        <v>160</v>
      </c>
      <c r="E196" s="256" t="s">
        <v>1</v>
      </c>
      <c r="F196" s="257" t="s">
        <v>162</v>
      </c>
      <c r="G196" s="255"/>
      <c r="H196" s="258">
        <v>24.375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4" t="s">
        <v>160</v>
      </c>
      <c r="AU196" s="264" t="s">
        <v>86</v>
      </c>
      <c r="AV196" s="14" t="s">
        <v>148</v>
      </c>
      <c r="AW196" s="14" t="s">
        <v>32</v>
      </c>
      <c r="AX196" s="14" t="s">
        <v>84</v>
      </c>
      <c r="AY196" s="264" t="s">
        <v>142</v>
      </c>
    </row>
    <row r="197" s="2" customFormat="1" ht="24.15" customHeight="1">
      <c r="A197" s="39"/>
      <c r="B197" s="40"/>
      <c r="C197" s="228" t="s">
        <v>264</v>
      </c>
      <c r="D197" s="228" t="s">
        <v>144</v>
      </c>
      <c r="E197" s="229" t="s">
        <v>265</v>
      </c>
      <c r="F197" s="230" t="s">
        <v>266</v>
      </c>
      <c r="G197" s="231" t="s">
        <v>200</v>
      </c>
      <c r="H197" s="232">
        <v>4.5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41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148</v>
      </c>
      <c r="AT197" s="240" t="s">
        <v>144</v>
      </c>
      <c r="AU197" s="240" t="s">
        <v>86</v>
      </c>
      <c r="AY197" s="18" t="s">
        <v>142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84</v>
      </c>
      <c r="BK197" s="241">
        <f>ROUND(I197*H197,2)</f>
        <v>0</v>
      </c>
      <c r="BL197" s="18" t="s">
        <v>148</v>
      </c>
      <c r="BM197" s="240" t="s">
        <v>267</v>
      </c>
    </row>
    <row r="198" s="13" customFormat="1">
      <c r="A198" s="13"/>
      <c r="B198" s="242"/>
      <c r="C198" s="243"/>
      <c r="D198" s="244" t="s">
        <v>160</v>
      </c>
      <c r="E198" s="245" t="s">
        <v>1</v>
      </c>
      <c r="F198" s="246" t="s">
        <v>268</v>
      </c>
      <c r="G198" s="243"/>
      <c r="H198" s="247">
        <v>4.5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160</v>
      </c>
      <c r="AU198" s="253" t="s">
        <v>86</v>
      </c>
      <c r="AV198" s="13" t="s">
        <v>86</v>
      </c>
      <c r="AW198" s="13" t="s">
        <v>32</v>
      </c>
      <c r="AX198" s="13" t="s">
        <v>76</v>
      </c>
      <c r="AY198" s="253" t="s">
        <v>142</v>
      </c>
    </row>
    <row r="199" s="14" customFormat="1">
      <c r="A199" s="14"/>
      <c r="B199" s="254"/>
      <c r="C199" s="255"/>
      <c r="D199" s="244" t="s">
        <v>160</v>
      </c>
      <c r="E199" s="256" t="s">
        <v>1</v>
      </c>
      <c r="F199" s="257" t="s">
        <v>162</v>
      </c>
      <c r="G199" s="255"/>
      <c r="H199" s="258">
        <v>4.5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4" t="s">
        <v>160</v>
      </c>
      <c r="AU199" s="264" t="s">
        <v>86</v>
      </c>
      <c r="AV199" s="14" t="s">
        <v>148</v>
      </c>
      <c r="AW199" s="14" t="s">
        <v>32</v>
      </c>
      <c r="AX199" s="14" t="s">
        <v>84</v>
      </c>
      <c r="AY199" s="264" t="s">
        <v>142</v>
      </c>
    </row>
    <row r="200" s="2" customFormat="1" ht="24.15" customHeight="1">
      <c r="A200" s="39"/>
      <c r="B200" s="40"/>
      <c r="C200" s="228" t="s">
        <v>269</v>
      </c>
      <c r="D200" s="228" t="s">
        <v>144</v>
      </c>
      <c r="E200" s="229" t="s">
        <v>270</v>
      </c>
      <c r="F200" s="230" t="s">
        <v>271</v>
      </c>
      <c r="G200" s="231" t="s">
        <v>200</v>
      </c>
      <c r="H200" s="232">
        <v>9.6999999999999993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41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148</v>
      </c>
      <c r="AT200" s="240" t="s">
        <v>144</v>
      </c>
      <c r="AU200" s="240" t="s">
        <v>86</v>
      </c>
      <c r="AY200" s="18" t="s">
        <v>142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84</v>
      </c>
      <c r="BK200" s="241">
        <f>ROUND(I200*H200,2)</f>
        <v>0</v>
      </c>
      <c r="BL200" s="18" t="s">
        <v>148</v>
      </c>
      <c r="BM200" s="240" t="s">
        <v>272</v>
      </c>
    </row>
    <row r="201" s="13" customFormat="1">
      <c r="A201" s="13"/>
      <c r="B201" s="242"/>
      <c r="C201" s="243"/>
      <c r="D201" s="244" t="s">
        <v>160</v>
      </c>
      <c r="E201" s="245" t="s">
        <v>1</v>
      </c>
      <c r="F201" s="246" t="s">
        <v>273</v>
      </c>
      <c r="G201" s="243"/>
      <c r="H201" s="247">
        <v>9.6999999999999993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160</v>
      </c>
      <c r="AU201" s="253" t="s">
        <v>86</v>
      </c>
      <c r="AV201" s="13" t="s">
        <v>86</v>
      </c>
      <c r="AW201" s="13" t="s">
        <v>32</v>
      </c>
      <c r="AX201" s="13" t="s">
        <v>76</v>
      </c>
      <c r="AY201" s="253" t="s">
        <v>142</v>
      </c>
    </row>
    <row r="202" s="14" customFormat="1">
      <c r="A202" s="14"/>
      <c r="B202" s="254"/>
      <c r="C202" s="255"/>
      <c r="D202" s="244" t="s">
        <v>160</v>
      </c>
      <c r="E202" s="256" t="s">
        <v>1</v>
      </c>
      <c r="F202" s="257" t="s">
        <v>162</v>
      </c>
      <c r="G202" s="255"/>
      <c r="H202" s="258">
        <v>9.6999999999999993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160</v>
      </c>
      <c r="AU202" s="264" t="s">
        <v>86</v>
      </c>
      <c r="AV202" s="14" t="s">
        <v>148</v>
      </c>
      <c r="AW202" s="14" t="s">
        <v>32</v>
      </c>
      <c r="AX202" s="14" t="s">
        <v>84</v>
      </c>
      <c r="AY202" s="264" t="s">
        <v>142</v>
      </c>
    </row>
    <row r="203" s="2" customFormat="1" ht="24.15" customHeight="1">
      <c r="A203" s="39"/>
      <c r="B203" s="40"/>
      <c r="C203" s="228" t="s">
        <v>274</v>
      </c>
      <c r="D203" s="228" t="s">
        <v>144</v>
      </c>
      <c r="E203" s="229" t="s">
        <v>275</v>
      </c>
      <c r="F203" s="230" t="s">
        <v>276</v>
      </c>
      <c r="G203" s="231" t="s">
        <v>200</v>
      </c>
      <c r="H203" s="232">
        <v>14.199999999999999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41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148</v>
      </c>
      <c r="AT203" s="240" t="s">
        <v>144</v>
      </c>
      <c r="AU203" s="240" t="s">
        <v>86</v>
      </c>
      <c r="AY203" s="18" t="s">
        <v>142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84</v>
      </c>
      <c r="BK203" s="241">
        <f>ROUND(I203*H203,2)</f>
        <v>0</v>
      </c>
      <c r="BL203" s="18" t="s">
        <v>148</v>
      </c>
      <c r="BM203" s="240" t="s">
        <v>277</v>
      </c>
    </row>
    <row r="204" s="13" customFormat="1">
      <c r="A204" s="13"/>
      <c r="B204" s="242"/>
      <c r="C204" s="243"/>
      <c r="D204" s="244" t="s">
        <v>160</v>
      </c>
      <c r="E204" s="245" t="s">
        <v>1</v>
      </c>
      <c r="F204" s="246" t="s">
        <v>278</v>
      </c>
      <c r="G204" s="243"/>
      <c r="H204" s="247">
        <v>14.199999999999999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160</v>
      </c>
      <c r="AU204" s="253" t="s">
        <v>86</v>
      </c>
      <c r="AV204" s="13" t="s">
        <v>86</v>
      </c>
      <c r="AW204" s="13" t="s">
        <v>32</v>
      </c>
      <c r="AX204" s="13" t="s">
        <v>76</v>
      </c>
      <c r="AY204" s="253" t="s">
        <v>142</v>
      </c>
    </row>
    <row r="205" s="14" customFormat="1">
      <c r="A205" s="14"/>
      <c r="B205" s="254"/>
      <c r="C205" s="255"/>
      <c r="D205" s="244" t="s">
        <v>160</v>
      </c>
      <c r="E205" s="256" t="s">
        <v>1</v>
      </c>
      <c r="F205" s="257" t="s">
        <v>162</v>
      </c>
      <c r="G205" s="255"/>
      <c r="H205" s="258">
        <v>14.199999999999999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160</v>
      </c>
      <c r="AU205" s="264" t="s">
        <v>86</v>
      </c>
      <c r="AV205" s="14" t="s">
        <v>148</v>
      </c>
      <c r="AW205" s="14" t="s">
        <v>32</v>
      </c>
      <c r="AX205" s="14" t="s">
        <v>84</v>
      </c>
      <c r="AY205" s="264" t="s">
        <v>142</v>
      </c>
    </row>
    <row r="206" s="12" customFormat="1" ht="22.8" customHeight="1">
      <c r="A206" s="12"/>
      <c r="B206" s="212"/>
      <c r="C206" s="213"/>
      <c r="D206" s="214" t="s">
        <v>75</v>
      </c>
      <c r="E206" s="226" t="s">
        <v>182</v>
      </c>
      <c r="F206" s="226" t="s">
        <v>279</v>
      </c>
      <c r="G206" s="213"/>
      <c r="H206" s="213"/>
      <c r="I206" s="216"/>
      <c r="J206" s="227">
        <f>BK206</f>
        <v>0</v>
      </c>
      <c r="K206" s="213"/>
      <c r="L206" s="218"/>
      <c r="M206" s="219"/>
      <c r="N206" s="220"/>
      <c r="O206" s="220"/>
      <c r="P206" s="221">
        <f>SUM(P207:P214)</f>
        <v>0</v>
      </c>
      <c r="Q206" s="220"/>
      <c r="R206" s="221">
        <f>SUM(R207:R214)</f>
        <v>0.0016250000000000001</v>
      </c>
      <c r="S206" s="220"/>
      <c r="T206" s="222">
        <f>SUM(T207:T214)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3" t="s">
        <v>84</v>
      </c>
      <c r="AT206" s="224" t="s">
        <v>75</v>
      </c>
      <c r="AU206" s="224" t="s">
        <v>84</v>
      </c>
      <c r="AY206" s="223" t="s">
        <v>142</v>
      </c>
      <c r="BK206" s="225">
        <f>SUM(BK207:BK214)</f>
        <v>0</v>
      </c>
    </row>
    <row r="207" s="2" customFormat="1" ht="24.15" customHeight="1">
      <c r="A207" s="39"/>
      <c r="B207" s="40"/>
      <c r="C207" s="228" t="s">
        <v>280</v>
      </c>
      <c r="D207" s="228" t="s">
        <v>144</v>
      </c>
      <c r="E207" s="229" t="s">
        <v>281</v>
      </c>
      <c r="F207" s="230" t="s">
        <v>282</v>
      </c>
      <c r="G207" s="231" t="s">
        <v>283</v>
      </c>
      <c r="H207" s="232">
        <v>44.600000000000001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41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148</v>
      </c>
      <c r="AT207" s="240" t="s">
        <v>144</v>
      </c>
      <c r="AU207" s="240" t="s">
        <v>86</v>
      </c>
      <c r="AY207" s="18" t="s">
        <v>142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84</v>
      </c>
      <c r="BK207" s="241">
        <f>ROUND(I207*H207,2)</f>
        <v>0</v>
      </c>
      <c r="BL207" s="18" t="s">
        <v>148</v>
      </c>
      <c r="BM207" s="240" t="s">
        <v>284</v>
      </c>
    </row>
    <row r="208" s="2" customFormat="1" ht="24.15" customHeight="1">
      <c r="A208" s="39"/>
      <c r="B208" s="40"/>
      <c r="C208" s="228" t="s">
        <v>285</v>
      </c>
      <c r="D208" s="228" t="s">
        <v>144</v>
      </c>
      <c r="E208" s="229" t="s">
        <v>286</v>
      </c>
      <c r="F208" s="230" t="s">
        <v>287</v>
      </c>
      <c r="G208" s="231" t="s">
        <v>283</v>
      </c>
      <c r="H208" s="232">
        <v>2676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41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148</v>
      </c>
      <c r="AT208" s="240" t="s">
        <v>144</v>
      </c>
      <c r="AU208" s="240" t="s">
        <v>86</v>
      </c>
      <c r="AY208" s="18" t="s">
        <v>142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84</v>
      </c>
      <c r="BK208" s="241">
        <f>ROUND(I208*H208,2)</f>
        <v>0</v>
      </c>
      <c r="BL208" s="18" t="s">
        <v>148</v>
      </c>
      <c r="BM208" s="240" t="s">
        <v>288</v>
      </c>
    </row>
    <row r="209" s="13" customFormat="1">
      <c r="A209" s="13"/>
      <c r="B209" s="242"/>
      <c r="C209" s="243"/>
      <c r="D209" s="244" t="s">
        <v>160</v>
      </c>
      <c r="E209" s="245" t="s">
        <v>1</v>
      </c>
      <c r="F209" s="246" t="s">
        <v>289</v>
      </c>
      <c r="G209" s="243"/>
      <c r="H209" s="247">
        <v>2676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160</v>
      </c>
      <c r="AU209" s="253" t="s">
        <v>86</v>
      </c>
      <c r="AV209" s="13" t="s">
        <v>86</v>
      </c>
      <c r="AW209" s="13" t="s">
        <v>32</v>
      </c>
      <c r="AX209" s="13" t="s">
        <v>76</v>
      </c>
      <c r="AY209" s="253" t="s">
        <v>142</v>
      </c>
    </row>
    <row r="210" s="14" customFormat="1">
      <c r="A210" s="14"/>
      <c r="B210" s="254"/>
      <c r="C210" s="255"/>
      <c r="D210" s="244" t="s">
        <v>160</v>
      </c>
      <c r="E210" s="256" t="s">
        <v>1</v>
      </c>
      <c r="F210" s="257" t="s">
        <v>162</v>
      </c>
      <c r="G210" s="255"/>
      <c r="H210" s="258">
        <v>2676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160</v>
      </c>
      <c r="AU210" s="264" t="s">
        <v>86</v>
      </c>
      <c r="AV210" s="14" t="s">
        <v>148</v>
      </c>
      <c r="AW210" s="14" t="s">
        <v>32</v>
      </c>
      <c r="AX210" s="14" t="s">
        <v>84</v>
      </c>
      <c r="AY210" s="264" t="s">
        <v>142</v>
      </c>
    </row>
    <row r="211" s="2" customFormat="1" ht="24.15" customHeight="1">
      <c r="A211" s="39"/>
      <c r="B211" s="40"/>
      <c r="C211" s="228" t="s">
        <v>290</v>
      </c>
      <c r="D211" s="228" t="s">
        <v>144</v>
      </c>
      <c r="E211" s="229" t="s">
        <v>291</v>
      </c>
      <c r="F211" s="230" t="s">
        <v>292</v>
      </c>
      <c r="G211" s="231" t="s">
        <v>283</v>
      </c>
      <c r="H211" s="232">
        <v>44.600000000000001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41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148</v>
      </c>
      <c r="AT211" s="240" t="s">
        <v>144</v>
      </c>
      <c r="AU211" s="240" t="s">
        <v>86</v>
      </c>
      <c r="AY211" s="18" t="s">
        <v>142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84</v>
      </c>
      <c r="BK211" s="241">
        <f>ROUND(I211*H211,2)</f>
        <v>0</v>
      </c>
      <c r="BL211" s="18" t="s">
        <v>148</v>
      </c>
      <c r="BM211" s="240" t="s">
        <v>293</v>
      </c>
    </row>
    <row r="212" s="2" customFormat="1" ht="24.15" customHeight="1">
      <c r="A212" s="39"/>
      <c r="B212" s="40"/>
      <c r="C212" s="228" t="s">
        <v>294</v>
      </c>
      <c r="D212" s="228" t="s">
        <v>144</v>
      </c>
      <c r="E212" s="229" t="s">
        <v>295</v>
      </c>
      <c r="F212" s="230" t="s">
        <v>296</v>
      </c>
      <c r="G212" s="231" t="s">
        <v>200</v>
      </c>
      <c r="H212" s="232">
        <v>40.625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41</v>
      </c>
      <c r="O212" s="92"/>
      <c r="P212" s="238">
        <f>O212*H212</f>
        <v>0</v>
      </c>
      <c r="Q212" s="238">
        <v>4.0000000000000003E-05</v>
      </c>
      <c r="R212" s="238">
        <f>Q212*H212</f>
        <v>0.0016250000000000001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148</v>
      </c>
      <c r="AT212" s="240" t="s">
        <v>144</v>
      </c>
      <c r="AU212" s="240" t="s">
        <v>86</v>
      </c>
      <c r="AY212" s="18" t="s">
        <v>142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84</v>
      </c>
      <c r="BK212" s="241">
        <f>ROUND(I212*H212,2)</f>
        <v>0</v>
      </c>
      <c r="BL212" s="18" t="s">
        <v>148</v>
      </c>
      <c r="BM212" s="240" t="s">
        <v>297</v>
      </c>
    </row>
    <row r="213" s="13" customFormat="1">
      <c r="A213" s="13"/>
      <c r="B213" s="242"/>
      <c r="C213" s="243"/>
      <c r="D213" s="244" t="s">
        <v>160</v>
      </c>
      <c r="E213" s="245" t="s">
        <v>1</v>
      </c>
      <c r="F213" s="246" t="s">
        <v>298</v>
      </c>
      <c r="G213" s="243"/>
      <c r="H213" s="247">
        <v>40.625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160</v>
      </c>
      <c r="AU213" s="253" t="s">
        <v>86</v>
      </c>
      <c r="AV213" s="13" t="s">
        <v>86</v>
      </c>
      <c r="AW213" s="13" t="s">
        <v>32</v>
      </c>
      <c r="AX213" s="13" t="s">
        <v>76</v>
      </c>
      <c r="AY213" s="253" t="s">
        <v>142</v>
      </c>
    </row>
    <row r="214" s="14" customFormat="1">
      <c r="A214" s="14"/>
      <c r="B214" s="254"/>
      <c r="C214" s="255"/>
      <c r="D214" s="244" t="s">
        <v>160</v>
      </c>
      <c r="E214" s="256" t="s">
        <v>1</v>
      </c>
      <c r="F214" s="257" t="s">
        <v>162</v>
      </c>
      <c r="G214" s="255"/>
      <c r="H214" s="258">
        <v>40.625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4" t="s">
        <v>160</v>
      </c>
      <c r="AU214" s="264" t="s">
        <v>86</v>
      </c>
      <c r="AV214" s="14" t="s">
        <v>148</v>
      </c>
      <c r="AW214" s="14" t="s">
        <v>32</v>
      </c>
      <c r="AX214" s="14" t="s">
        <v>84</v>
      </c>
      <c r="AY214" s="264" t="s">
        <v>142</v>
      </c>
    </row>
    <row r="215" s="12" customFormat="1" ht="22.8" customHeight="1">
      <c r="A215" s="12"/>
      <c r="B215" s="212"/>
      <c r="C215" s="213"/>
      <c r="D215" s="214" t="s">
        <v>75</v>
      </c>
      <c r="E215" s="226" t="s">
        <v>299</v>
      </c>
      <c r="F215" s="226" t="s">
        <v>300</v>
      </c>
      <c r="G215" s="213"/>
      <c r="H215" s="213"/>
      <c r="I215" s="216"/>
      <c r="J215" s="227">
        <f>BK215</f>
        <v>0</v>
      </c>
      <c r="K215" s="213"/>
      <c r="L215" s="218"/>
      <c r="M215" s="219"/>
      <c r="N215" s="220"/>
      <c r="O215" s="220"/>
      <c r="P215" s="221">
        <f>P216</f>
        <v>0</v>
      </c>
      <c r="Q215" s="220"/>
      <c r="R215" s="221">
        <f>R216</f>
        <v>0</v>
      </c>
      <c r="S215" s="220"/>
      <c r="T215" s="222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3" t="s">
        <v>84</v>
      </c>
      <c r="AT215" s="224" t="s">
        <v>75</v>
      </c>
      <c r="AU215" s="224" t="s">
        <v>84</v>
      </c>
      <c r="AY215" s="223" t="s">
        <v>142</v>
      </c>
      <c r="BK215" s="225">
        <f>BK216</f>
        <v>0</v>
      </c>
    </row>
    <row r="216" s="2" customFormat="1" ht="21.75" customHeight="1">
      <c r="A216" s="39"/>
      <c r="B216" s="40"/>
      <c r="C216" s="228" t="s">
        <v>301</v>
      </c>
      <c r="D216" s="228" t="s">
        <v>144</v>
      </c>
      <c r="E216" s="229" t="s">
        <v>302</v>
      </c>
      <c r="F216" s="230" t="s">
        <v>303</v>
      </c>
      <c r="G216" s="231" t="s">
        <v>179</v>
      </c>
      <c r="H216" s="232">
        <v>131.047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41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148</v>
      </c>
      <c r="AT216" s="240" t="s">
        <v>144</v>
      </c>
      <c r="AU216" s="240" t="s">
        <v>86</v>
      </c>
      <c r="AY216" s="18" t="s">
        <v>142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84</v>
      </c>
      <c r="BK216" s="241">
        <f>ROUND(I216*H216,2)</f>
        <v>0</v>
      </c>
      <c r="BL216" s="18" t="s">
        <v>148</v>
      </c>
      <c r="BM216" s="240" t="s">
        <v>304</v>
      </c>
    </row>
    <row r="217" s="12" customFormat="1" ht="25.92" customHeight="1">
      <c r="A217" s="12"/>
      <c r="B217" s="212"/>
      <c r="C217" s="213"/>
      <c r="D217" s="214" t="s">
        <v>75</v>
      </c>
      <c r="E217" s="215" t="s">
        <v>305</v>
      </c>
      <c r="F217" s="215" t="s">
        <v>306</v>
      </c>
      <c r="G217" s="213"/>
      <c r="H217" s="213"/>
      <c r="I217" s="216"/>
      <c r="J217" s="217">
        <f>BK217</f>
        <v>0</v>
      </c>
      <c r="K217" s="213"/>
      <c r="L217" s="218"/>
      <c r="M217" s="219"/>
      <c r="N217" s="220"/>
      <c r="O217" s="220"/>
      <c r="P217" s="221">
        <f>P218+P235+P252+P263+P271+P288+P309</f>
        <v>0</v>
      </c>
      <c r="Q217" s="220"/>
      <c r="R217" s="221">
        <f>R218+R235+R252+R263+R271+R288+R309</f>
        <v>0.67456799999999995</v>
      </c>
      <c r="S217" s="220"/>
      <c r="T217" s="222">
        <f>T218+T235+T252+T263+T271+T288+T309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3" t="s">
        <v>86</v>
      </c>
      <c r="AT217" s="224" t="s">
        <v>75</v>
      </c>
      <c r="AU217" s="224" t="s">
        <v>76</v>
      </c>
      <c r="AY217" s="223" t="s">
        <v>142</v>
      </c>
      <c r="BK217" s="225">
        <f>BK218+BK235+BK252+BK263+BK271+BK288+BK309</f>
        <v>0</v>
      </c>
    </row>
    <row r="218" s="12" customFormat="1" ht="22.8" customHeight="1">
      <c r="A218" s="12"/>
      <c r="B218" s="212"/>
      <c r="C218" s="213"/>
      <c r="D218" s="214" t="s">
        <v>75</v>
      </c>
      <c r="E218" s="226" t="s">
        <v>307</v>
      </c>
      <c r="F218" s="226" t="s">
        <v>308</v>
      </c>
      <c r="G218" s="213"/>
      <c r="H218" s="213"/>
      <c r="I218" s="216"/>
      <c r="J218" s="227">
        <f>BK218</f>
        <v>0</v>
      </c>
      <c r="K218" s="213"/>
      <c r="L218" s="218"/>
      <c r="M218" s="219"/>
      <c r="N218" s="220"/>
      <c r="O218" s="220"/>
      <c r="P218" s="221">
        <f>SUM(P219:P234)</f>
        <v>0</v>
      </c>
      <c r="Q218" s="220"/>
      <c r="R218" s="221">
        <f>SUM(R219:R234)</f>
        <v>0.67456799999999995</v>
      </c>
      <c r="S218" s="220"/>
      <c r="T218" s="222">
        <f>SUM(T219:T234)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3" t="s">
        <v>86</v>
      </c>
      <c r="AT218" s="224" t="s">
        <v>75</v>
      </c>
      <c r="AU218" s="224" t="s">
        <v>84</v>
      </c>
      <c r="AY218" s="223" t="s">
        <v>142</v>
      </c>
      <c r="BK218" s="225">
        <f>SUM(BK219:BK234)</f>
        <v>0</v>
      </c>
    </row>
    <row r="219" s="2" customFormat="1" ht="16.5" customHeight="1">
      <c r="A219" s="39"/>
      <c r="B219" s="40"/>
      <c r="C219" s="228" t="s">
        <v>309</v>
      </c>
      <c r="D219" s="228" t="s">
        <v>144</v>
      </c>
      <c r="E219" s="229" t="s">
        <v>310</v>
      </c>
      <c r="F219" s="230" t="s">
        <v>311</v>
      </c>
      <c r="G219" s="231" t="s">
        <v>200</v>
      </c>
      <c r="H219" s="232">
        <v>32.5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41</v>
      </c>
      <c r="O219" s="92"/>
      <c r="P219" s="238">
        <f>O219*H219</f>
        <v>0</v>
      </c>
      <c r="Q219" s="238">
        <v>0.0044999999999999997</v>
      </c>
      <c r="R219" s="238">
        <f>Q219*H219</f>
        <v>0.14624999999999999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224</v>
      </c>
      <c r="AT219" s="240" t="s">
        <v>144</v>
      </c>
      <c r="AU219" s="240" t="s">
        <v>86</v>
      </c>
      <c r="AY219" s="18" t="s">
        <v>142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84</v>
      </c>
      <c r="BK219" s="241">
        <f>ROUND(I219*H219,2)</f>
        <v>0</v>
      </c>
      <c r="BL219" s="18" t="s">
        <v>224</v>
      </c>
      <c r="BM219" s="240" t="s">
        <v>312</v>
      </c>
    </row>
    <row r="220" s="2" customFormat="1">
      <c r="A220" s="39"/>
      <c r="B220" s="40"/>
      <c r="C220" s="41"/>
      <c r="D220" s="244" t="s">
        <v>313</v>
      </c>
      <c r="E220" s="41"/>
      <c r="F220" s="297" t="s">
        <v>314</v>
      </c>
      <c r="G220" s="41"/>
      <c r="H220" s="41"/>
      <c r="I220" s="298"/>
      <c r="J220" s="41"/>
      <c r="K220" s="41"/>
      <c r="L220" s="45"/>
      <c r="M220" s="299"/>
      <c r="N220" s="300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313</v>
      </c>
      <c r="AU220" s="18" t="s">
        <v>86</v>
      </c>
    </row>
    <row r="221" s="13" customFormat="1">
      <c r="A221" s="13"/>
      <c r="B221" s="242"/>
      <c r="C221" s="243"/>
      <c r="D221" s="244" t="s">
        <v>160</v>
      </c>
      <c r="E221" s="245" t="s">
        <v>1</v>
      </c>
      <c r="F221" s="246" t="s">
        <v>315</v>
      </c>
      <c r="G221" s="243"/>
      <c r="H221" s="247">
        <v>32.5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160</v>
      </c>
      <c r="AU221" s="253" t="s">
        <v>86</v>
      </c>
      <c r="AV221" s="13" t="s">
        <v>86</v>
      </c>
      <c r="AW221" s="13" t="s">
        <v>32</v>
      </c>
      <c r="AX221" s="13" t="s">
        <v>76</v>
      </c>
      <c r="AY221" s="253" t="s">
        <v>142</v>
      </c>
    </row>
    <row r="222" s="14" customFormat="1">
      <c r="A222" s="14"/>
      <c r="B222" s="254"/>
      <c r="C222" s="255"/>
      <c r="D222" s="244" t="s">
        <v>160</v>
      </c>
      <c r="E222" s="256" t="s">
        <v>1</v>
      </c>
      <c r="F222" s="257" t="s">
        <v>162</v>
      </c>
      <c r="G222" s="255"/>
      <c r="H222" s="258">
        <v>32.5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4" t="s">
        <v>160</v>
      </c>
      <c r="AU222" s="264" t="s">
        <v>86</v>
      </c>
      <c r="AV222" s="14" t="s">
        <v>148</v>
      </c>
      <c r="AW222" s="14" t="s">
        <v>32</v>
      </c>
      <c r="AX222" s="14" t="s">
        <v>84</v>
      </c>
      <c r="AY222" s="264" t="s">
        <v>142</v>
      </c>
    </row>
    <row r="223" s="2" customFormat="1" ht="16.5" customHeight="1">
      <c r="A223" s="39"/>
      <c r="B223" s="40"/>
      <c r="C223" s="228" t="s">
        <v>316</v>
      </c>
      <c r="D223" s="228" t="s">
        <v>144</v>
      </c>
      <c r="E223" s="229" t="s">
        <v>317</v>
      </c>
      <c r="F223" s="230" t="s">
        <v>318</v>
      </c>
      <c r="G223" s="231" t="s">
        <v>200</v>
      </c>
      <c r="H223" s="232">
        <v>117.404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41</v>
      </c>
      <c r="O223" s="92"/>
      <c r="P223" s="238">
        <f>O223*H223</f>
        <v>0</v>
      </c>
      <c r="Q223" s="238">
        <v>0.0044999999999999997</v>
      </c>
      <c r="R223" s="238">
        <f>Q223*H223</f>
        <v>0.52831799999999995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224</v>
      </c>
      <c r="AT223" s="240" t="s">
        <v>144</v>
      </c>
      <c r="AU223" s="240" t="s">
        <v>86</v>
      </c>
      <c r="AY223" s="18" t="s">
        <v>142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84</v>
      </c>
      <c r="BK223" s="241">
        <f>ROUND(I223*H223,2)</f>
        <v>0</v>
      </c>
      <c r="BL223" s="18" t="s">
        <v>224</v>
      </c>
      <c r="BM223" s="240" t="s">
        <v>319</v>
      </c>
    </row>
    <row r="224" s="2" customFormat="1">
      <c r="A224" s="39"/>
      <c r="B224" s="40"/>
      <c r="C224" s="41"/>
      <c r="D224" s="244" t="s">
        <v>313</v>
      </c>
      <c r="E224" s="41"/>
      <c r="F224" s="297" t="s">
        <v>320</v>
      </c>
      <c r="G224" s="41"/>
      <c r="H224" s="41"/>
      <c r="I224" s="298"/>
      <c r="J224" s="41"/>
      <c r="K224" s="41"/>
      <c r="L224" s="45"/>
      <c r="M224" s="299"/>
      <c r="N224" s="300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313</v>
      </c>
      <c r="AU224" s="18" t="s">
        <v>86</v>
      </c>
    </row>
    <row r="225" s="15" customFormat="1">
      <c r="A225" s="15"/>
      <c r="B225" s="276"/>
      <c r="C225" s="277"/>
      <c r="D225" s="244" t="s">
        <v>160</v>
      </c>
      <c r="E225" s="278" t="s">
        <v>1</v>
      </c>
      <c r="F225" s="279" t="s">
        <v>321</v>
      </c>
      <c r="G225" s="277"/>
      <c r="H225" s="278" t="s">
        <v>1</v>
      </c>
      <c r="I225" s="280"/>
      <c r="J225" s="277"/>
      <c r="K225" s="277"/>
      <c r="L225" s="281"/>
      <c r="M225" s="282"/>
      <c r="N225" s="283"/>
      <c r="O225" s="283"/>
      <c r="P225" s="283"/>
      <c r="Q225" s="283"/>
      <c r="R225" s="283"/>
      <c r="S225" s="283"/>
      <c r="T225" s="28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5" t="s">
        <v>160</v>
      </c>
      <c r="AU225" s="285" t="s">
        <v>86</v>
      </c>
      <c r="AV225" s="15" t="s">
        <v>84</v>
      </c>
      <c r="AW225" s="15" t="s">
        <v>32</v>
      </c>
      <c r="AX225" s="15" t="s">
        <v>76</v>
      </c>
      <c r="AY225" s="285" t="s">
        <v>142</v>
      </c>
    </row>
    <row r="226" s="13" customFormat="1">
      <c r="A226" s="13"/>
      <c r="B226" s="242"/>
      <c r="C226" s="243"/>
      <c r="D226" s="244" t="s">
        <v>160</v>
      </c>
      <c r="E226" s="245" t="s">
        <v>1</v>
      </c>
      <c r="F226" s="246" t="s">
        <v>322</v>
      </c>
      <c r="G226" s="243"/>
      <c r="H226" s="247">
        <v>16.25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160</v>
      </c>
      <c r="AU226" s="253" t="s">
        <v>86</v>
      </c>
      <c r="AV226" s="13" t="s">
        <v>86</v>
      </c>
      <c r="AW226" s="13" t="s">
        <v>32</v>
      </c>
      <c r="AX226" s="13" t="s">
        <v>76</v>
      </c>
      <c r="AY226" s="253" t="s">
        <v>142</v>
      </c>
    </row>
    <row r="227" s="13" customFormat="1">
      <c r="A227" s="13"/>
      <c r="B227" s="242"/>
      <c r="C227" s="243"/>
      <c r="D227" s="244" t="s">
        <v>160</v>
      </c>
      <c r="E227" s="245" t="s">
        <v>1</v>
      </c>
      <c r="F227" s="246" t="s">
        <v>323</v>
      </c>
      <c r="G227" s="243"/>
      <c r="H227" s="247">
        <v>14.99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160</v>
      </c>
      <c r="AU227" s="253" t="s">
        <v>86</v>
      </c>
      <c r="AV227" s="13" t="s">
        <v>86</v>
      </c>
      <c r="AW227" s="13" t="s">
        <v>32</v>
      </c>
      <c r="AX227" s="13" t="s">
        <v>76</v>
      </c>
      <c r="AY227" s="253" t="s">
        <v>142</v>
      </c>
    </row>
    <row r="228" s="13" customFormat="1">
      <c r="A228" s="13"/>
      <c r="B228" s="242"/>
      <c r="C228" s="243"/>
      <c r="D228" s="244" t="s">
        <v>160</v>
      </c>
      <c r="E228" s="245" t="s">
        <v>1</v>
      </c>
      <c r="F228" s="246" t="s">
        <v>323</v>
      </c>
      <c r="G228" s="243"/>
      <c r="H228" s="247">
        <v>14.99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160</v>
      </c>
      <c r="AU228" s="253" t="s">
        <v>86</v>
      </c>
      <c r="AV228" s="13" t="s">
        <v>86</v>
      </c>
      <c r="AW228" s="13" t="s">
        <v>32</v>
      </c>
      <c r="AX228" s="13" t="s">
        <v>76</v>
      </c>
      <c r="AY228" s="253" t="s">
        <v>142</v>
      </c>
    </row>
    <row r="229" s="13" customFormat="1">
      <c r="A229" s="13"/>
      <c r="B229" s="242"/>
      <c r="C229" s="243"/>
      <c r="D229" s="244" t="s">
        <v>160</v>
      </c>
      <c r="E229" s="245" t="s">
        <v>1</v>
      </c>
      <c r="F229" s="246" t="s">
        <v>323</v>
      </c>
      <c r="G229" s="243"/>
      <c r="H229" s="247">
        <v>14.99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160</v>
      </c>
      <c r="AU229" s="253" t="s">
        <v>86</v>
      </c>
      <c r="AV229" s="13" t="s">
        <v>86</v>
      </c>
      <c r="AW229" s="13" t="s">
        <v>32</v>
      </c>
      <c r="AX229" s="13" t="s">
        <v>76</v>
      </c>
      <c r="AY229" s="253" t="s">
        <v>142</v>
      </c>
    </row>
    <row r="230" s="13" customFormat="1">
      <c r="A230" s="13"/>
      <c r="B230" s="242"/>
      <c r="C230" s="243"/>
      <c r="D230" s="244" t="s">
        <v>160</v>
      </c>
      <c r="E230" s="245" t="s">
        <v>1</v>
      </c>
      <c r="F230" s="246" t="s">
        <v>323</v>
      </c>
      <c r="G230" s="243"/>
      <c r="H230" s="247">
        <v>14.99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160</v>
      </c>
      <c r="AU230" s="253" t="s">
        <v>86</v>
      </c>
      <c r="AV230" s="13" t="s">
        <v>86</v>
      </c>
      <c r="AW230" s="13" t="s">
        <v>32</v>
      </c>
      <c r="AX230" s="13" t="s">
        <v>76</v>
      </c>
      <c r="AY230" s="253" t="s">
        <v>142</v>
      </c>
    </row>
    <row r="231" s="13" customFormat="1">
      <c r="A231" s="13"/>
      <c r="B231" s="242"/>
      <c r="C231" s="243"/>
      <c r="D231" s="244" t="s">
        <v>160</v>
      </c>
      <c r="E231" s="245" t="s">
        <v>1</v>
      </c>
      <c r="F231" s="246" t="s">
        <v>324</v>
      </c>
      <c r="G231" s="243"/>
      <c r="H231" s="247">
        <v>25.847000000000001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160</v>
      </c>
      <c r="AU231" s="253" t="s">
        <v>86</v>
      </c>
      <c r="AV231" s="13" t="s">
        <v>86</v>
      </c>
      <c r="AW231" s="13" t="s">
        <v>32</v>
      </c>
      <c r="AX231" s="13" t="s">
        <v>76</v>
      </c>
      <c r="AY231" s="253" t="s">
        <v>142</v>
      </c>
    </row>
    <row r="232" s="13" customFormat="1">
      <c r="A232" s="13"/>
      <c r="B232" s="242"/>
      <c r="C232" s="243"/>
      <c r="D232" s="244" t="s">
        <v>160</v>
      </c>
      <c r="E232" s="245" t="s">
        <v>1</v>
      </c>
      <c r="F232" s="246" t="s">
        <v>325</v>
      </c>
      <c r="G232" s="243"/>
      <c r="H232" s="247">
        <v>15.347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160</v>
      </c>
      <c r="AU232" s="253" t="s">
        <v>86</v>
      </c>
      <c r="AV232" s="13" t="s">
        <v>86</v>
      </c>
      <c r="AW232" s="13" t="s">
        <v>32</v>
      </c>
      <c r="AX232" s="13" t="s">
        <v>76</v>
      </c>
      <c r="AY232" s="253" t="s">
        <v>142</v>
      </c>
    </row>
    <row r="233" s="14" customFormat="1">
      <c r="A233" s="14"/>
      <c r="B233" s="254"/>
      <c r="C233" s="255"/>
      <c r="D233" s="244" t="s">
        <v>160</v>
      </c>
      <c r="E233" s="256" t="s">
        <v>1</v>
      </c>
      <c r="F233" s="257" t="s">
        <v>162</v>
      </c>
      <c r="G233" s="255"/>
      <c r="H233" s="258">
        <v>117.404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4" t="s">
        <v>160</v>
      </c>
      <c r="AU233" s="264" t="s">
        <v>86</v>
      </c>
      <c r="AV233" s="14" t="s">
        <v>148</v>
      </c>
      <c r="AW233" s="14" t="s">
        <v>32</v>
      </c>
      <c r="AX233" s="14" t="s">
        <v>84</v>
      </c>
      <c r="AY233" s="264" t="s">
        <v>142</v>
      </c>
    </row>
    <row r="234" s="2" customFormat="1" ht="24.15" customHeight="1">
      <c r="A234" s="39"/>
      <c r="B234" s="40"/>
      <c r="C234" s="228" t="s">
        <v>326</v>
      </c>
      <c r="D234" s="228" t="s">
        <v>144</v>
      </c>
      <c r="E234" s="229" t="s">
        <v>327</v>
      </c>
      <c r="F234" s="230" t="s">
        <v>328</v>
      </c>
      <c r="G234" s="231" t="s">
        <v>329</v>
      </c>
      <c r="H234" s="301"/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41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224</v>
      </c>
      <c r="AT234" s="240" t="s">
        <v>144</v>
      </c>
      <c r="AU234" s="240" t="s">
        <v>86</v>
      </c>
      <c r="AY234" s="18" t="s">
        <v>142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84</v>
      </c>
      <c r="BK234" s="241">
        <f>ROUND(I234*H234,2)</f>
        <v>0</v>
      </c>
      <c r="BL234" s="18" t="s">
        <v>224</v>
      </c>
      <c r="BM234" s="240" t="s">
        <v>330</v>
      </c>
    </row>
    <row r="235" s="12" customFormat="1" ht="22.8" customHeight="1">
      <c r="A235" s="12"/>
      <c r="B235" s="212"/>
      <c r="C235" s="213"/>
      <c r="D235" s="214" t="s">
        <v>75</v>
      </c>
      <c r="E235" s="226" t="s">
        <v>331</v>
      </c>
      <c r="F235" s="226" t="s">
        <v>332</v>
      </c>
      <c r="G235" s="213"/>
      <c r="H235" s="213"/>
      <c r="I235" s="216"/>
      <c r="J235" s="227">
        <f>BK235</f>
        <v>0</v>
      </c>
      <c r="K235" s="213"/>
      <c r="L235" s="218"/>
      <c r="M235" s="219"/>
      <c r="N235" s="220"/>
      <c r="O235" s="220"/>
      <c r="P235" s="221">
        <f>SUM(P236:P251)</f>
        <v>0</v>
      </c>
      <c r="Q235" s="220"/>
      <c r="R235" s="221">
        <f>SUM(R236:R251)</f>
        <v>0</v>
      </c>
      <c r="S235" s="220"/>
      <c r="T235" s="222">
        <f>SUM(T236:T251)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3" t="s">
        <v>86</v>
      </c>
      <c r="AT235" s="224" t="s">
        <v>75</v>
      </c>
      <c r="AU235" s="224" t="s">
        <v>84</v>
      </c>
      <c r="AY235" s="223" t="s">
        <v>142</v>
      </c>
      <c r="BK235" s="225">
        <f>SUM(BK236:BK251)</f>
        <v>0</v>
      </c>
    </row>
    <row r="236" s="2" customFormat="1" ht="24.15" customHeight="1">
      <c r="A236" s="39"/>
      <c r="B236" s="40"/>
      <c r="C236" s="228" t="s">
        <v>333</v>
      </c>
      <c r="D236" s="228" t="s">
        <v>144</v>
      </c>
      <c r="E236" s="229" t="s">
        <v>334</v>
      </c>
      <c r="F236" s="230" t="s">
        <v>335</v>
      </c>
      <c r="G236" s="231" t="s">
        <v>200</v>
      </c>
      <c r="H236" s="232">
        <v>36.299999999999997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41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224</v>
      </c>
      <c r="AT236" s="240" t="s">
        <v>144</v>
      </c>
      <c r="AU236" s="240" t="s">
        <v>86</v>
      </c>
      <c r="AY236" s="18" t="s">
        <v>142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84</v>
      </c>
      <c r="BK236" s="241">
        <f>ROUND(I236*H236,2)</f>
        <v>0</v>
      </c>
      <c r="BL236" s="18" t="s">
        <v>224</v>
      </c>
      <c r="BM236" s="240" t="s">
        <v>336</v>
      </c>
    </row>
    <row r="237" s="2" customFormat="1">
      <c r="A237" s="39"/>
      <c r="B237" s="40"/>
      <c r="C237" s="41"/>
      <c r="D237" s="244" t="s">
        <v>313</v>
      </c>
      <c r="E237" s="41"/>
      <c r="F237" s="297" t="s">
        <v>337</v>
      </c>
      <c r="G237" s="41"/>
      <c r="H237" s="41"/>
      <c r="I237" s="298"/>
      <c r="J237" s="41"/>
      <c r="K237" s="41"/>
      <c r="L237" s="45"/>
      <c r="M237" s="299"/>
      <c r="N237" s="300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313</v>
      </c>
      <c r="AU237" s="18" t="s">
        <v>86</v>
      </c>
    </row>
    <row r="238" s="13" customFormat="1">
      <c r="A238" s="13"/>
      <c r="B238" s="242"/>
      <c r="C238" s="243"/>
      <c r="D238" s="244" t="s">
        <v>160</v>
      </c>
      <c r="E238" s="245" t="s">
        <v>1</v>
      </c>
      <c r="F238" s="246" t="s">
        <v>338</v>
      </c>
      <c r="G238" s="243"/>
      <c r="H238" s="247">
        <v>18.300000000000001</v>
      </c>
      <c r="I238" s="248"/>
      <c r="J238" s="243"/>
      <c r="K238" s="243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160</v>
      </c>
      <c r="AU238" s="253" t="s">
        <v>86</v>
      </c>
      <c r="AV238" s="13" t="s">
        <v>86</v>
      </c>
      <c r="AW238" s="13" t="s">
        <v>32</v>
      </c>
      <c r="AX238" s="13" t="s">
        <v>76</v>
      </c>
      <c r="AY238" s="253" t="s">
        <v>142</v>
      </c>
    </row>
    <row r="239" s="13" customFormat="1">
      <c r="A239" s="13"/>
      <c r="B239" s="242"/>
      <c r="C239" s="243"/>
      <c r="D239" s="244" t="s">
        <v>160</v>
      </c>
      <c r="E239" s="245" t="s">
        <v>1</v>
      </c>
      <c r="F239" s="246" t="s">
        <v>273</v>
      </c>
      <c r="G239" s="243"/>
      <c r="H239" s="247">
        <v>9.6999999999999993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160</v>
      </c>
      <c r="AU239" s="253" t="s">
        <v>86</v>
      </c>
      <c r="AV239" s="13" t="s">
        <v>86</v>
      </c>
      <c r="AW239" s="13" t="s">
        <v>32</v>
      </c>
      <c r="AX239" s="13" t="s">
        <v>76</v>
      </c>
      <c r="AY239" s="253" t="s">
        <v>142</v>
      </c>
    </row>
    <row r="240" s="13" customFormat="1">
      <c r="A240" s="13"/>
      <c r="B240" s="242"/>
      <c r="C240" s="243"/>
      <c r="D240" s="244" t="s">
        <v>160</v>
      </c>
      <c r="E240" s="245" t="s">
        <v>1</v>
      </c>
      <c r="F240" s="246" t="s">
        <v>268</v>
      </c>
      <c r="G240" s="243"/>
      <c r="H240" s="247">
        <v>4.5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160</v>
      </c>
      <c r="AU240" s="253" t="s">
        <v>86</v>
      </c>
      <c r="AV240" s="13" t="s">
        <v>86</v>
      </c>
      <c r="AW240" s="13" t="s">
        <v>32</v>
      </c>
      <c r="AX240" s="13" t="s">
        <v>76</v>
      </c>
      <c r="AY240" s="253" t="s">
        <v>142</v>
      </c>
    </row>
    <row r="241" s="13" customFormat="1">
      <c r="A241" s="13"/>
      <c r="B241" s="242"/>
      <c r="C241" s="243"/>
      <c r="D241" s="244" t="s">
        <v>160</v>
      </c>
      <c r="E241" s="245" t="s">
        <v>1</v>
      </c>
      <c r="F241" s="246" t="s">
        <v>339</v>
      </c>
      <c r="G241" s="243"/>
      <c r="H241" s="247">
        <v>3.7999999999999998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160</v>
      </c>
      <c r="AU241" s="253" t="s">
        <v>86</v>
      </c>
      <c r="AV241" s="13" t="s">
        <v>86</v>
      </c>
      <c r="AW241" s="13" t="s">
        <v>32</v>
      </c>
      <c r="AX241" s="13" t="s">
        <v>76</v>
      </c>
      <c r="AY241" s="253" t="s">
        <v>142</v>
      </c>
    </row>
    <row r="242" s="14" customFormat="1">
      <c r="A242" s="14"/>
      <c r="B242" s="254"/>
      <c r="C242" s="255"/>
      <c r="D242" s="244" t="s">
        <v>160</v>
      </c>
      <c r="E242" s="256" t="s">
        <v>1</v>
      </c>
      <c r="F242" s="257" t="s">
        <v>162</v>
      </c>
      <c r="G242" s="255"/>
      <c r="H242" s="258">
        <v>36.299999999999997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4" t="s">
        <v>160</v>
      </c>
      <c r="AU242" s="264" t="s">
        <v>86</v>
      </c>
      <c r="AV242" s="14" t="s">
        <v>148</v>
      </c>
      <c r="AW242" s="14" t="s">
        <v>32</v>
      </c>
      <c r="AX242" s="14" t="s">
        <v>84</v>
      </c>
      <c r="AY242" s="264" t="s">
        <v>142</v>
      </c>
    </row>
    <row r="243" s="2" customFormat="1" ht="16.5" customHeight="1">
      <c r="A243" s="39"/>
      <c r="B243" s="40"/>
      <c r="C243" s="265" t="s">
        <v>340</v>
      </c>
      <c r="D243" s="265" t="s">
        <v>188</v>
      </c>
      <c r="E243" s="266" t="s">
        <v>341</v>
      </c>
      <c r="F243" s="267" t="s">
        <v>342</v>
      </c>
      <c r="G243" s="268" t="s">
        <v>200</v>
      </c>
      <c r="H243" s="269">
        <v>39.93</v>
      </c>
      <c r="I243" s="270"/>
      <c r="J243" s="271">
        <f>ROUND(I243*H243,2)</f>
        <v>0</v>
      </c>
      <c r="K243" s="272"/>
      <c r="L243" s="273"/>
      <c r="M243" s="274" t="s">
        <v>1</v>
      </c>
      <c r="N243" s="275" t="s">
        <v>41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309</v>
      </c>
      <c r="AT243" s="240" t="s">
        <v>188</v>
      </c>
      <c r="AU243" s="240" t="s">
        <v>86</v>
      </c>
      <c r="AY243" s="18" t="s">
        <v>142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84</v>
      </c>
      <c r="BK243" s="241">
        <f>ROUND(I243*H243,2)</f>
        <v>0</v>
      </c>
      <c r="BL243" s="18" t="s">
        <v>224</v>
      </c>
      <c r="BM243" s="240" t="s">
        <v>343</v>
      </c>
    </row>
    <row r="244" s="13" customFormat="1">
      <c r="A244" s="13"/>
      <c r="B244" s="242"/>
      <c r="C244" s="243"/>
      <c r="D244" s="244" t="s">
        <v>160</v>
      </c>
      <c r="E244" s="245" t="s">
        <v>1</v>
      </c>
      <c r="F244" s="246" t="s">
        <v>344</v>
      </c>
      <c r="G244" s="243"/>
      <c r="H244" s="247">
        <v>39.93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160</v>
      </c>
      <c r="AU244" s="253" t="s">
        <v>86</v>
      </c>
      <c r="AV244" s="13" t="s">
        <v>86</v>
      </c>
      <c r="AW244" s="13" t="s">
        <v>32</v>
      </c>
      <c r="AX244" s="13" t="s">
        <v>76</v>
      </c>
      <c r="AY244" s="253" t="s">
        <v>142</v>
      </c>
    </row>
    <row r="245" s="14" customFormat="1">
      <c r="A245" s="14"/>
      <c r="B245" s="254"/>
      <c r="C245" s="255"/>
      <c r="D245" s="244" t="s">
        <v>160</v>
      </c>
      <c r="E245" s="256" t="s">
        <v>1</v>
      </c>
      <c r="F245" s="257" t="s">
        <v>162</v>
      </c>
      <c r="G245" s="255"/>
      <c r="H245" s="258">
        <v>39.93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160</v>
      </c>
      <c r="AU245" s="264" t="s">
        <v>86</v>
      </c>
      <c r="AV245" s="14" t="s">
        <v>148</v>
      </c>
      <c r="AW245" s="14" t="s">
        <v>32</v>
      </c>
      <c r="AX245" s="14" t="s">
        <v>84</v>
      </c>
      <c r="AY245" s="264" t="s">
        <v>142</v>
      </c>
    </row>
    <row r="246" s="2" customFormat="1" ht="37.8" customHeight="1">
      <c r="A246" s="39"/>
      <c r="B246" s="40"/>
      <c r="C246" s="228" t="s">
        <v>345</v>
      </c>
      <c r="D246" s="228" t="s">
        <v>144</v>
      </c>
      <c r="E246" s="229" t="s">
        <v>346</v>
      </c>
      <c r="F246" s="230" t="s">
        <v>347</v>
      </c>
      <c r="G246" s="231" t="s">
        <v>200</v>
      </c>
      <c r="H246" s="232">
        <v>41.744999999999997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41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224</v>
      </c>
      <c r="AT246" s="240" t="s">
        <v>144</v>
      </c>
      <c r="AU246" s="240" t="s">
        <v>86</v>
      </c>
      <c r="AY246" s="18" t="s">
        <v>142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84</v>
      </c>
      <c r="BK246" s="241">
        <f>ROUND(I246*H246,2)</f>
        <v>0</v>
      </c>
      <c r="BL246" s="18" t="s">
        <v>224</v>
      </c>
      <c r="BM246" s="240" t="s">
        <v>348</v>
      </c>
    </row>
    <row r="247" s="15" customFormat="1">
      <c r="A247" s="15"/>
      <c r="B247" s="276"/>
      <c r="C247" s="277"/>
      <c r="D247" s="244" t="s">
        <v>160</v>
      </c>
      <c r="E247" s="278" t="s">
        <v>1</v>
      </c>
      <c r="F247" s="279" t="s">
        <v>349</v>
      </c>
      <c r="G247" s="277"/>
      <c r="H247" s="278" t="s">
        <v>1</v>
      </c>
      <c r="I247" s="280"/>
      <c r="J247" s="277"/>
      <c r="K247" s="277"/>
      <c r="L247" s="281"/>
      <c r="M247" s="282"/>
      <c r="N247" s="283"/>
      <c r="O247" s="283"/>
      <c r="P247" s="283"/>
      <c r="Q247" s="283"/>
      <c r="R247" s="283"/>
      <c r="S247" s="283"/>
      <c r="T247" s="28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5" t="s">
        <v>160</v>
      </c>
      <c r="AU247" s="285" t="s">
        <v>86</v>
      </c>
      <c r="AV247" s="15" t="s">
        <v>84</v>
      </c>
      <c r="AW247" s="15" t="s">
        <v>32</v>
      </c>
      <c r="AX247" s="15" t="s">
        <v>76</v>
      </c>
      <c r="AY247" s="285" t="s">
        <v>142</v>
      </c>
    </row>
    <row r="248" s="15" customFormat="1">
      <c r="A248" s="15"/>
      <c r="B248" s="276"/>
      <c r="C248" s="277"/>
      <c r="D248" s="244" t="s">
        <v>160</v>
      </c>
      <c r="E248" s="278" t="s">
        <v>1</v>
      </c>
      <c r="F248" s="279" t="s">
        <v>350</v>
      </c>
      <c r="G248" s="277"/>
      <c r="H248" s="278" t="s">
        <v>1</v>
      </c>
      <c r="I248" s="280"/>
      <c r="J248" s="277"/>
      <c r="K248" s="277"/>
      <c r="L248" s="281"/>
      <c r="M248" s="282"/>
      <c r="N248" s="283"/>
      <c r="O248" s="283"/>
      <c r="P248" s="283"/>
      <c r="Q248" s="283"/>
      <c r="R248" s="283"/>
      <c r="S248" s="283"/>
      <c r="T248" s="28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5" t="s">
        <v>160</v>
      </c>
      <c r="AU248" s="285" t="s">
        <v>86</v>
      </c>
      <c r="AV248" s="15" t="s">
        <v>84</v>
      </c>
      <c r="AW248" s="15" t="s">
        <v>32</v>
      </c>
      <c r="AX248" s="15" t="s">
        <v>76</v>
      </c>
      <c r="AY248" s="285" t="s">
        <v>142</v>
      </c>
    </row>
    <row r="249" s="13" customFormat="1">
      <c r="A249" s="13"/>
      <c r="B249" s="242"/>
      <c r="C249" s="243"/>
      <c r="D249" s="244" t="s">
        <v>160</v>
      </c>
      <c r="E249" s="245" t="s">
        <v>1</v>
      </c>
      <c r="F249" s="246" t="s">
        <v>351</v>
      </c>
      <c r="G249" s="243"/>
      <c r="H249" s="247">
        <v>41.744999999999997</v>
      </c>
      <c r="I249" s="248"/>
      <c r="J249" s="243"/>
      <c r="K249" s="243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160</v>
      </c>
      <c r="AU249" s="253" t="s">
        <v>86</v>
      </c>
      <c r="AV249" s="13" t="s">
        <v>86</v>
      </c>
      <c r="AW249" s="13" t="s">
        <v>32</v>
      </c>
      <c r="AX249" s="13" t="s">
        <v>76</v>
      </c>
      <c r="AY249" s="253" t="s">
        <v>142</v>
      </c>
    </row>
    <row r="250" s="14" customFormat="1">
      <c r="A250" s="14"/>
      <c r="B250" s="254"/>
      <c r="C250" s="255"/>
      <c r="D250" s="244" t="s">
        <v>160</v>
      </c>
      <c r="E250" s="256" t="s">
        <v>1</v>
      </c>
      <c r="F250" s="257" t="s">
        <v>162</v>
      </c>
      <c r="G250" s="255"/>
      <c r="H250" s="258">
        <v>41.744999999999997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4" t="s">
        <v>160</v>
      </c>
      <c r="AU250" s="264" t="s">
        <v>86</v>
      </c>
      <c r="AV250" s="14" t="s">
        <v>148</v>
      </c>
      <c r="AW250" s="14" t="s">
        <v>32</v>
      </c>
      <c r="AX250" s="14" t="s">
        <v>84</v>
      </c>
      <c r="AY250" s="264" t="s">
        <v>142</v>
      </c>
    </row>
    <row r="251" s="2" customFormat="1" ht="24.15" customHeight="1">
      <c r="A251" s="39"/>
      <c r="B251" s="40"/>
      <c r="C251" s="228" t="s">
        <v>352</v>
      </c>
      <c r="D251" s="228" t="s">
        <v>144</v>
      </c>
      <c r="E251" s="229" t="s">
        <v>353</v>
      </c>
      <c r="F251" s="230" t="s">
        <v>354</v>
      </c>
      <c r="G251" s="231" t="s">
        <v>329</v>
      </c>
      <c r="H251" s="301"/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41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224</v>
      </c>
      <c r="AT251" s="240" t="s">
        <v>144</v>
      </c>
      <c r="AU251" s="240" t="s">
        <v>86</v>
      </c>
      <c r="AY251" s="18" t="s">
        <v>142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84</v>
      </c>
      <c r="BK251" s="241">
        <f>ROUND(I251*H251,2)</f>
        <v>0</v>
      </c>
      <c r="BL251" s="18" t="s">
        <v>224</v>
      </c>
      <c r="BM251" s="240" t="s">
        <v>355</v>
      </c>
    </row>
    <row r="252" s="12" customFormat="1" ht="22.8" customHeight="1">
      <c r="A252" s="12"/>
      <c r="B252" s="212"/>
      <c r="C252" s="213"/>
      <c r="D252" s="214" t="s">
        <v>75</v>
      </c>
      <c r="E252" s="226" t="s">
        <v>356</v>
      </c>
      <c r="F252" s="226" t="s">
        <v>357</v>
      </c>
      <c r="G252" s="213"/>
      <c r="H252" s="213"/>
      <c r="I252" s="216"/>
      <c r="J252" s="227">
        <f>BK252</f>
        <v>0</v>
      </c>
      <c r="K252" s="213"/>
      <c r="L252" s="218"/>
      <c r="M252" s="219"/>
      <c r="N252" s="220"/>
      <c r="O252" s="220"/>
      <c r="P252" s="221">
        <f>SUM(P253:P262)</f>
        <v>0</v>
      </c>
      <c r="Q252" s="220"/>
      <c r="R252" s="221">
        <f>SUM(R253:R262)</f>
        <v>0</v>
      </c>
      <c r="S252" s="220"/>
      <c r="T252" s="222">
        <f>SUM(T253:T262)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3" t="s">
        <v>86</v>
      </c>
      <c r="AT252" s="224" t="s">
        <v>75</v>
      </c>
      <c r="AU252" s="224" t="s">
        <v>84</v>
      </c>
      <c r="AY252" s="223" t="s">
        <v>142</v>
      </c>
      <c r="BK252" s="225">
        <f>SUM(BK253:BK262)</f>
        <v>0</v>
      </c>
    </row>
    <row r="253" s="2" customFormat="1" ht="16.5" customHeight="1">
      <c r="A253" s="39"/>
      <c r="B253" s="40"/>
      <c r="C253" s="228" t="s">
        <v>358</v>
      </c>
      <c r="D253" s="228" t="s">
        <v>144</v>
      </c>
      <c r="E253" s="229" t="s">
        <v>359</v>
      </c>
      <c r="F253" s="230" t="s">
        <v>360</v>
      </c>
      <c r="G253" s="231" t="s">
        <v>361</v>
      </c>
      <c r="H253" s="232">
        <v>7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41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224</v>
      </c>
      <c r="AT253" s="240" t="s">
        <v>144</v>
      </c>
      <c r="AU253" s="240" t="s">
        <v>86</v>
      </c>
      <c r="AY253" s="18" t="s">
        <v>142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84</v>
      </c>
      <c r="BK253" s="241">
        <f>ROUND(I253*H253,2)</f>
        <v>0</v>
      </c>
      <c r="BL253" s="18" t="s">
        <v>224</v>
      </c>
      <c r="BM253" s="240" t="s">
        <v>362</v>
      </c>
    </row>
    <row r="254" s="2" customFormat="1" ht="16.5" customHeight="1">
      <c r="A254" s="39"/>
      <c r="B254" s="40"/>
      <c r="C254" s="228" t="s">
        <v>363</v>
      </c>
      <c r="D254" s="228" t="s">
        <v>144</v>
      </c>
      <c r="E254" s="229" t="s">
        <v>364</v>
      </c>
      <c r="F254" s="230" t="s">
        <v>365</v>
      </c>
      <c r="G254" s="231" t="s">
        <v>366</v>
      </c>
      <c r="H254" s="232">
        <v>7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41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224</v>
      </c>
      <c r="AT254" s="240" t="s">
        <v>144</v>
      </c>
      <c r="AU254" s="240" t="s">
        <v>86</v>
      </c>
      <c r="AY254" s="18" t="s">
        <v>142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84</v>
      </c>
      <c r="BK254" s="241">
        <f>ROUND(I254*H254,2)</f>
        <v>0</v>
      </c>
      <c r="BL254" s="18" t="s">
        <v>224</v>
      </c>
      <c r="BM254" s="240" t="s">
        <v>367</v>
      </c>
    </row>
    <row r="255" s="2" customFormat="1" ht="16.5" customHeight="1">
      <c r="A255" s="39"/>
      <c r="B255" s="40"/>
      <c r="C255" s="228" t="s">
        <v>368</v>
      </c>
      <c r="D255" s="228" t="s">
        <v>144</v>
      </c>
      <c r="E255" s="229" t="s">
        <v>369</v>
      </c>
      <c r="F255" s="230" t="s">
        <v>370</v>
      </c>
      <c r="G255" s="231" t="s">
        <v>366</v>
      </c>
      <c r="H255" s="232">
        <v>7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41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224</v>
      </c>
      <c r="AT255" s="240" t="s">
        <v>144</v>
      </c>
      <c r="AU255" s="240" t="s">
        <v>86</v>
      </c>
      <c r="AY255" s="18" t="s">
        <v>142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84</v>
      </c>
      <c r="BK255" s="241">
        <f>ROUND(I255*H255,2)</f>
        <v>0</v>
      </c>
      <c r="BL255" s="18" t="s">
        <v>224</v>
      </c>
      <c r="BM255" s="240" t="s">
        <v>371</v>
      </c>
    </row>
    <row r="256" s="2" customFormat="1" ht="16.5" customHeight="1">
      <c r="A256" s="39"/>
      <c r="B256" s="40"/>
      <c r="C256" s="228" t="s">
        <v>372</v>
      </c>
      <c r="D256" s="228" t="s">
        <v>144</v>
      </c>
      <c r="E256" s="229" t="s">
        <v>373</v>
      </c>
      <c r="F256" s="230" t="s">
        <v>374</v>
      </c>
      <c r="G256" s="231" t="s">
        <v>366</v>
      </c>
      <c r="H256" s="232">
        <v>7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41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224</v>
      </c>
      <c r="AT256" s="240" t="s">
        <v>144</v>
      </c>
      <c r="AU256" s="240" t="s">
        <v>86</v>
      </c>
      <c r="AY256" s="18" t="s">
        <v>142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84</v>
      </c>
      <c r="BK256" s="241">
        <f>ROUND(I256*H256,2)</f>
        <v>0</v>
      </c>
      <c r="BL256" s="18" t="s">
        <v>224</v>
      </c>
      <c r="BM256" s="240" t="s">
        <v>375</v>
      </c>
    </row>
    <row r="257" s="2" customFormat="1" ht="16.5" customHeight="1">
      <c r="A257" s="39"/>
      <c r="B257" s="40"/>
      <c r="C257" s="228" t="s">
        <v>376</v>
      </c>
      <c r="D257" s="228" t="s">
        <v>144</v>
      </c>
      <c r="E257" s="229" t="s">
        <v>377</v>
      </c>
      <c r="F257" s="230" t="s">
        <v>378</v>
      </c>
      <c r="G257" s="231" t="s">
        <v>366</v>
      </c>
      <c r="H257" s="232">
        <v>7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41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224</v>
      </c>
      <c r="AT257" s="240" t="s">
        <v>144</v>
      </c>
      <c r="AU257" s="240" t="s">
        <v>86</v>
      </c>
      <c r="AY257" s="18" t="s">
        <v>142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84</v>
      </c>
      <c r="BK257" s="241">
        <f>ROUND(I257*H257,2)</f>
        <v>0</v>
      </c>
      <c r="BL257" s="18" t="s">
        <v>224</v>
      </c>
      <c r="BM257" s="240" t="s">
        <v>379</v>
      </c>
    </row>
    <row r="258" s="2" customFormat="1" ht="16.5" customHeight="1">
      <c r="A258" s="39"/>
      <c r="B258" s="40"/>
      <c r="C258" s="228" t="s">
        <v>380</v>
      </c>
      <c r="D258" s="228" t="s">
        <v>144</v>
      </c>
      <c r="E258" s="229" t="s">
        <v>381</v>
      </c>
      <c r="F258" s="230" t="s">
        <v>382</v>
      </c>
      <c r="G258" s="231" t="s">
        <v>366</v>
      </c>
      <c r="H258" s="232">
        <v>7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41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224</v>
      </c>
      <c r="AT258" s="240" t="s">
        <v>144</v>
      </c>
      <c r="AU258" s="240" t="s">
        <v>86</v>
      </c>
      <c r="AY258" s="18" t="s">
        <v>142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84</v>
      </c>
      <c r="BK258" s="241">
        <f>ROUND(I258*H258,2)</f>
        <v>0</v>
      </c>
      <c r="BL258" s="18" t="s">
        <v>224</v>
      </c>
      <c r="BM258" s="240" t="s">
        <v>383</v>
      </c>
    </row>
    <row r="259" s="2" customFormat="1" ht="16.5" customHeight="1">
      <c r="A259" s="39"/>
      <c r="B259" s="40"/>
      <c r="C259" s="228" t="s">
        <v>384</v>
      </c>
      <c r="D259" s="228" t="s">
        <v>144</v>
      </c>
      <c r="E259" s="229" t="s">
        <v>385</v>
      </c>
      <c r="F259" s="230" t="s">
        <v>386</v>
      </c>
      <c r="G259" s="231" t="s">
        <v>366</v>
      </c>
      <c r="H259" s="232">
        <v>7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41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224</v>
      </c>
      <c r="AT259" s="240" t="s">
        <v>144</v>
      </c>
      <c r="AU259" s="240" t="s">
        <v>86</v>
      </c>
      <c r="AY259" s="18" t="s">
        <v>142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84</v>
      </c>
      <c r="BK259" s="241">
        <f>ROUND(I259*H259,2)</f>
        <v>0</v>
      </c>
      <c r="BL259" s="18" t="s">
        <v>224</v>
      </c>
      <c r="BM259" s="240" t="s">
        <v>387</v>
      </c>
    </row>
    <row r="260" s="2" customFormat="1" ht="16.5" customHeight="1">
      <c r="A260" s="39"/>
      <c r="B260" s="40"/>
      <c r="C260" s="228" t="s">
        <v>388</v>
      </c>
      <c r="D260" s="228" t="s">
        <v>144</v>
      </c>
      <c r="E260" s="229" t="s">
        <v>389</v>
      </c>
      <c r="F260" s="230" t="s">
        <v>390</v>
      </c>
      <c r="G260" s="231" t="s">
        <v>366</v>
      </c>
      <c r="H260" s="232">
        <v>7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41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224</v>
      </c>
      <c r="AT260" s="240" t="s">
        <v>144</v>
      </c>
      <c r="AU260" s="240" t="s">
        <v>86</v>
      </c>
      <c r="AY260" s="18" t="s">
        <v>142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84</v>
      </c>
      <c r="BK260" s="241">
        <f>ROUND(I260*H260,2)</f>
        <v>0</v>
      </c>
      <c r="BL260" s="18" t="s">
        <v>224</v>
      </c>
      <c r="BM260" s="240" t="s">
        <v>391</v>
      </c>
    </row>
    <row r="261" s="2" customFormat="1" ht="16.5" customHeight="1">
      <c r="A261" s="39"/>
      <c r="B261" s="40"/>
      <c r="C261" s="228" t="s">
        <v>392</v>
      </c>
      <c r="D261" s="228" t="s">
        <v>144</v>
      </c>
      <c r="E261" s="229" t="s">
        <v>393</v>
      </c>
      <c r="F261" s="230" t="s">
        <v>394</v>
      </c>
      <c r="G261" s="231" t="s">
        <v>366</v>
      </c>
      <c r="H261" s="232">
        <v>7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41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224</v>
      </c>
      <c r="AT261" s="240" t="s">
        <v>144</v>
      </c>
      <c r="AU261" s="240" t="s">
        <v>86</v>
      </c>
      <c r="AY261" s="18" t="s">
        <v>142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84</v>
      </c>
      <c r="BK261" s="241">
        <f>ROUND(I261*H261,2)</f>
        <v>0</v>
      </c>
      <c r="BL261" s="18" t="s">
        <v>224</v>
      </c>
      <c r="BM261" s="240" t="s">
        <v>395</v>
      </c>
    </row>
    <row r="262" s="2" customFormat="1" ht="16.5" customHeight="1">
      <c r="A262" s="39"/>
      <c r="B262" s="40"/>
      <c r="C262" s="228" t="s">
        <v>396</v>
      </c>
      <c r="D262" s="228" t="s">
        <v>144</v>
      </c>
      <c r="E262" s="229" t="s">
        <v>397</v>
      </c>
      <c r="F262" s="230" t="s">
        <v>398</v>
      </c>
      <c r="G262" s="231" t="s">
        <v>366</v>
      </c>
      <c r="H262" s="232">
        <v>7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41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224</v>
      </c>
      <c r="AT262" s="240" t="s">
        <v>144</v>
      </c>
      <c r="AU262" s="240" t="s">
        <v>86</v>
      </c>
      <c r="AY262" s="18" t="s">
        <v>142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84</v>
      </c>
      <c r="BK262" s="241">
        <f>ROUND(I262*H262,2)</f>
        <v>0</v>
      </c>
      <c r="BL262" s="18" t="s">
        <v>224</v>
      </c>
      <c r="BM262" s="240" t="s">
        <v>399</v>
      </c>
    </row>
    <row r="263" s="12" customFormat="1" ht="22.8" customHeight="1">
      <c r="A263" s="12"/>
      <c r="B263" s="212"/>
      <c r="C263" s="213"/>
      <c r="D263" s="214" t="s">
        <v>75</v>
      </c>
      <c r="E263" s="226" t="s">
        <v>400</v>
      </c>
      <c r="F263" s="226" t="s">
        <v>401</v>
      </c>
      <c r="G263" s="213"/>
      <c r="H263" s="213"/>
      <c r="I263" s="216"/>
      <c r="J263" s="227">
        <f>BK263</f>
        <v>0</v>
      </c>
      <c r="K263" s="213"/>
      <c r="L263" s="218"/>
      <c r="M263" s="219"/>
      <c r="N263" s="220"/>
      <c r="O263" s="220"/>
      <c r="P263" s="221">
        <f>SUM(P264:P270)</f>
        <v>0</v>
      </c>
      <c r="Q263" s="220"/>
      <c r="R263" s="221">
        <f>SUM(R264:R270)</f>
        <v>0</v>
      </c>
      <c r="S263" s="220"/>
      <c r="T263" s="222">
        <f>SUM(T264:T270)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3" t="s">
        <v>86</v>
      </c>
      <c r="AT263" s="224" t="s">
        <v>75</v>
      </c>
      <c r="AU263" s="224" t="s">
        <v>84</v>
      </c>
      <c r="AY263" s="223" t="s">
        <v>142</v>
      </c>
      <c r="BK263" s="225">
        <f>SUM(BK264:BK270)</f>
        <v>0</v>
      </c>
    </row>
    <row r="264" s="2" customFormat="1" ht="24.15" customHeight="1">
      <c r="A264" s="39"/>
      <c r="B264" s="40"/>
      <c r="C264" s="228" t="s">
        <v>402</v>
      </c>
      <c r="D264" s="228" t="s">
        <v>144</v>
      </c>
      <c r="E264" s="229" t="s">
        <v>403</v>
      </c>
      <c r="F264" s="230" t="s">
        <v>404</v>
      </c>
      <c r="G264" s="231" t="s">
        <v>366</v>
      </c>
      <c r="H264" s="232">
        <v>5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41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224</v>
      </c>
      <c r="AT264" s="240" t="s">
        <v>144</v>
      </c>
      <c r="AU264" s="240" t="s">
        <v>86</v>
      </c>
      <c r="AY264" s="18" t="s">
        <v>142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84</v>
      </c>
      <c r="BK264" s="241">
        <f>ROUND(I264*H264,2)</f>
        <v>0</v>
      </c>
      <c r="BL264" s="18" t="s">
        <v>224</v>
      </c>
      <c r="BM264" s="240" t="s">
        <v>405</v>
      </c>
    </row>
    <row r="265" s="2" customFormat="1">
      <c r="A265" s="39"/>
      <c r="B265" s="40"/>
      <c r="C265" s="41"/>
      <c r="D265" s="244" t="s">
        <v>313</v>
      </c>
      <c r="E265" s="41"/>
      <c r="F265" s="297" t="s">
        <v>406</v>
      </c>
      <c r="G265" s="41"/>
      <c r="H265" s="41"/>
      <c r="I265" s="298"/>
      <c r="J265" s="41"/>
      <c r="K265" s="41"/>
      <c r="L265" s="45"/>
      <c r="M265" s="299"/>
      <c r="N265" s="300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313</v>
      </c>
      <c r="AU265" s="18" t="s">
        <v>86</v>
      </c>
    </row>
    <row r="266" s="2" customFormat="1" ht="37.8" customHeight="1">
      <c r="A266" s="39"/>
      <c r="B266" s="40"/>
      <c r="C266" s="228" t="s">
        <v>407</v>
      </c>
      <c r="D266" s="228" t="s">
        <v>144</v>
      </c>
      <c r="E266" s="229" t="s">
        <v>408</v>
      </c>
      <c r="F266" s="230" t="s">
        <v>409</v>
      </c>
      <c r="G266" s="231" t="s">
        <v>366</v>
      </c>
      <c r="H266" s="232">
        <v>1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41</v>
      </c>
      <c r="O266" s="92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224</v>
      </c>
      <c r="AT266" s="240" t="s">
        <v>144</v>
      </c>
      <c r="AU266" s="240" t="s">
        <v>86</v>
      </c>
      <c r="AY266" s="18" t="s">
        <v>142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84</v>
      </c>
      <c r="BK266" s="241">
        <f>ROUND(I266*H266,2)</f>
        <v>0</v>
      </c>
      <c r="BL266" s="18" t="s">
        <v>224</v>
      </c>
      <c r="BM266" s="240" t="s">
        <v>410</v>
      </c>
    </row>
    <row r="267" s="2" customFormat="1">
      <c r="A267" s="39"/>
      <c r="B267" s="40"/>
      <c r="C267" s="41"/>
      <c r="D267" s="244" t="s">
        <v>313</v>
      </c>
      <c r="E267" s="41"/>
      <c r="F267" s="297" t="s">
        <v>406</v>
      </c>
      <c r="G267" s="41"/>
      <c r="H267" s="41"/>
      <c r="I267" s="298"/>
      <c r="J267" s="41"/>
      <c r="K267" s="41"/>
      <c r="L267" s="45"/>
      <c r="M267" s="299"/>
      <c r="N267" s="300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313</v>
      </c>
      <c r="AU267" s="18" t="s">
        <v>86</v>
      </c>
    </row>
    <row r="268" s="2" customFormat="1" ht="37.8" customHeight="1">
      <c r="A268" s="39"/>
      <c r="B268" s="40"/>
      <c r="C268" s="228" t="s">
        <v>411</v>
      </c>
      <c r="D268" s="228" t="s">
        <v>144</v>
      </c>
      <c r="E268" s="229" t="s">
        <v>412</v>
      </c>
      <c r="F268" s="230" t="s">
        <v>413</v>
      </c>
      <c r="G268" s="231" t="s">
        <v>366</v>
      </c>
      <c r="H268" s="232">
        <v>1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41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224</v>
      </c>
      <c r="AT268" s="240" t="s">
        <v>144</v>
      </c>
      <c r="AU268" s="240" t="s">
        <v>86</v>
      </c>
      <c r="AY268" s="18" t="s">
        <v>142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84</v>
      </c>
      <c r="BK268" s="241">
        <f>ROUND(I268*H268,2)</f>
        <v>0</v>
      </c>
      <c r="BL268" s="18" t="s">
        <v>224</v>
      </c>
      <c r="BM268" s="240" t="s">
        <v>414</v>
      </c>
    </row>
    <row r="269" s="2" customFormat="1">
      <c r="A269" s="39"/>
      <c r="B269" s="40"/>
      <c r="C269" s="41"/>
      <c r="D269" s="244" t="s">
        <v>313</v>
      </c>
      <c r="E269" s="41"/>
      <c r="F269" s="297" t="s">
        <v>415</v>
      </c>
      <c r="G269" s="41"/>
      <c r="H269" s="41"/>
      <c r="I269" s="298"/>
      <c r="J269" s="41"/>
      <c r="K269" s="41"/>
      <c r="L269" s="45"/>
      <c r="M269" s="299"/>
      <c r="N269" s="300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313</v>
      </c>
      <c r="AU269" s="18" t="s">
        <v>86</v>
      </c>
    </row>
    <row r="270" s="2" customFormat="1" ht="24.15" customHeight="1">
      <c r="A270" s="39"/>
      <c r="B270" s="40"/>
      <c r="C270" s="228" t="s">
        <v>416</v>
      </c>
      <c r="D270" s="228" t="s">
        <v>144</v>
      </c>
      <c r="E270" s="229" t="s">
        <v>417</v>
      </c>
      <c r="F270" s="230" t="s">
        <v>418</v>
      </c>
      <c r="G270" s="231" t="s">
        <v>329</v>
      </c>
      <c r="H270" s="301"/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41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224</v>
      </c>
      <c r="AT270" s="240" t="s">
        <v>144</v>
      </c>
      <c r="AU270" s="240" t="s">
        <v>86</v>
      </c>
      <c r="AY270" s="18" t="s">
        <v>142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84</v>
      </c>
      <c r="BK270" s="241">
        <f>ROUND(I270*H270,2)</f>
        <v>0</v>
      </c>
      <c r="BL270" s="18" t="s">
        <v>224</v>
      </c>
      <c r="BM270" s="240" t="s">
        <v>419</v>
      </c>
    </row>
    <row r="271" s="12" customFormat="1" ht="22.8" customHeight="1">
      <c r="A271" s="12"/>
      <c r="B271" s="212"/>
      <c r="C271" s="213"/>
      <c r="D271" s="214" t="s">
        <v>75</v>
      </c>
      <c r="E271" s="226" t="s">
        <v>420</v>
      </c>
      <c r="F271" s="226" t="s">
        <v>421</v>
      </c>
      <c r="G271" s="213"/>
      <c r="H271" s="213"/>
      <c r="I271" s="216"/>
      <c r="J271" s="227">
        <f>BK271</f>
        <v>0</v>
      </c>
      <c r="K271" s="213"/>
      <c r="L271" s="218"/>
      <c r="M271" s="219"/>
      <c r="N271" s="220"/>
      <c r="O271" s="220"/>
      <c r="P271" s="221">
        <f>SUM(P272:P287)</f>
        <v>0</v>
      </c>
      <c r="Q271" s="220"/>
      <c r="R271" s="221">
        <f>SUM(R272:R287)</f>
        <v>0</v>
      </c>
      <c r="S271" s="220"/>
      <c r="T271" s="222">
        <f>SUM(T272:T287)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3" t="s">
        <v>86</v>
      </c>
      <c r="AT271" s="224" t="s">
        <v>75</v>
      </c>
      <c r="AU271" s="224" t="s">
        <v>84</v>
      </c>
      <c r="AY271" s="223" t="s">
        <v>142</v>
      </c>
      <c r="BK271" s="225">
        <f>SUM(BK272:BK287)</f>
        <v>0</v>
      </c>
    </row>
    <row r="272" s="2" customFormat="1" ht="33" customHeight="1">
      <c r="A272" s="39"/>
      <c r="B272" s="40"/>
      <c r="C272" s="228" t="s">
        <v>422</v>
      </c>
      <c r="D272" s="228" t="s">
        <v>144</v>
      </c>
      <c r="E272" s="229" t="s">
        <v>423</v>
      </c>
      <c r="F272" s="230" t="s">
        <v>424</v>
      </c>
      <c r="G272" s="231" t="s">
        <v>200</v>
      </c>
      <c r="H272" s="232">
        <v>32.5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41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224</v>
      </c>
      <c r="AT272" s="240" t="s">
        <v>144</v>
      </c>
      <c r="AU272" s="240" t="s">
        <v>86</v>
      </c>
      <c r="AY272" s="18" t="s">
        <v>142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84</v>
      </c>
      <c r="BK272" s="241">
        <f>ROUND(I272*H272,2)</f>
        <v>0</v>
      </c>
      <c r="BL272" s="18" t="s">
        <v>224</v>
      </c>
      <c r="BM272" s="240" t="s">
        <v>425</v>
      </c>
    </row>
    <row r="273" s="2" customFormat="1">
      <c r="A273" s="39"/>
      <c r="B273" s="40"/>
      <c r="C273" s="41"/>
      <c r="D273" s="244" t="s">
        <v>313</v>
      </c>
      <c r="E273" s="41"/>
      <c r="F273" s="297" t="s">
        <v>426</v>
      </c>
      <c r="G273" s="41"/>
      <c r="H273" s="41"/>
      <c r="I273" s="298"/>
      <c r="J273" s="41"/>
      <c r="K273" s="41"/>
      <c r="L273" s="45"/>
      <c r="M273" s="299"/>
      <c r="N273" s="300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313</v>
      </c>
      <c r="AU273" s="18" t="s">
        <v>86</v>
      </c>
    </row>
    <row r="274" s="2" customFormat="1" ht="24.15" customHeight="1">
      <c r="A274" s="39"/>
      <c r="B274" s="40"/>
      <c r="C274" s="228" t="s">
        <v>427</v>
      </c>
      <c r="D274" s="228" t="s">
        <v>144</v>
      </c>
      <c r="E274" s="229" t="s">
        <v>428</v>
      </c>
      <c r="F274" s="230" t="s">
        <v>429</v>
      </c>
      <c r="G274" s="231" t="s">
        <v>200</v>
      </c>
      <c r="H274" s="232">
        <v>35.75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41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224</v>
      </c>
      <c r="AT274" s="240" t="s">
        <v>144</v>
      </c>
      <c r="AU274" s="240" t="s">
        <v>86</v>
      </c>
      <c r="AY274" s="18" t="s">
        <v>142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84</v>
      </c>
      <c r="BK274" s="241">
        <f>ROUND(I274*H274,2)</f>
        <v>0</v>
      </c>
      <c r="BL274" s="18" t="s">
        <v>224</v>
      </c>
      <c r="BM274" s="240" t="s">
        <v>430</v>
      </c>
    </row>
    <row r="275" s="2" customFormat="1">
      <c r="A275" s="39"/>
      <c r="B275" s="40"/>
      <c r="C275" s="41"/>
      <c r="D275" s="244" t="s">
        <v>313</v>
      </c>
      <c r="E275" s="41"/>
      <c r="F275" s="297" t="s">
        <v>431</v>
      </c>
      <c r="G275" s="41"/>
      <c r="H275" s="41"/>
      <c r="I275" s="298"/>
      <c r="J275" s="41"/>
      <c r="K275" s="41"/>
      <c r="L275" s="45"/>
      <c r="M275" s="299"/>
      <c r="N275" s="300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313</v>
      </c>
      <c r="AU275" s="18" t="s">
        <v>86</v>
      </c>
    </row>
    <row r="276" s="13" customFormat="1">
      <c r="A276" s="13"/>
      <c r="B276" s="242"/>
      <c r="C276" s="243"/>
      <c r="D276" s="244" t="s">
        <v>160</v>
      </c>
      <c r="E276" s="245" t="s">
        <v>1</v>
      </c>
      <c r="F276" s="246" t="s">
        <v>432</v>
      </c>
      <c r="G276" s="243"/>
      <c r="H276" s="247">
        <v>32.5</v>
      </c>
      <c r="I276" s="248"/>
      <c r="J276" s="243"/>
      <c r="K276" s="243"/>
      <c r="L276" s="249"/>
      <c r="M276" s="250"/>
      <c r="N276" s="251"/>
      <c r="O276" s="251"/>
      <c r="P276" s="251"/>
      <c r="Q276" s="251"/>
      <c r="R276" s="251"/>
      <c r="S276" s="251"/>
      <c r="T276" s="25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3" t="s">
        <v>160</v>
      </c>
      <c r="AU276" s="253" t="s">
        <v>86</v>
      </c>
      <c r="AV276" s="13" t="s">
        <v>86</v>
      </c>
      <c r="AW276" s="13" t="s">
        <v>32</v>
      </c>
      <c r="AX276" s="13" t="s">
        <v>76</v>
      </c>
      <c r="AY276" s="253" t="s">
        <v>142</v>
      </c>
    </row>
    <row r="277" s="16" customFormat="1">
      <c r="A277" s="16"/>
      <c r="B277" s="286"/>
      <c r="C277" s="287"/>
      <c r="D277" s="244" t="s">
        <v>160</v>
      </c>
      <c r="E277" s="288" t="s">
        <v>1</v>
      </c>
      <c r="F277" s="289" t="s">
        <v>208</v>
      </c>
      <c r="G277" s="287"/>
      <c r="H277" s="290">
        <v>32.5</v>
      </c>
      <c r="I277" s="291"/>
      <c r="J277" s="287"/>
      <c r="K277" s="287"/>
      <c r="L277" s="292"/>
      <c r="M277" s="293"/>
      <c r="N277" s="294"/>
      <c r="O277" s="294"/>
      <c r="P277" s="294"/>
      <c r="Q277" s="294"/>
      <c r="R277" s="294"/>
      <c r="S277" s="294"/>
      <c r="T277" s="295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96" t="s">
        <v>160</v>
      </c>
      <c r="AU277" s="296" t="s">
        <v>86</v>
      </c>
      <c r="AV277" s="16" t="s">
        <v>153</v>
      </c>
      <c r="AW277" s="16" t="s">
        <v>32</v>
      </c>
      <c r="AX277" s="16" t="s">
        <v>76</v>
      </c>
      <c r="AY277" s="296" t="s">
        <v>142</v>
      </c>
    </row>
    <row r="278" s="13" customFormat="1">
      <c r="A278" s="13"/>
      <c r="B278" s="242"/>
      <c r="C278" s="243"/>
      <c r="D278" s="244" t="s">
        <v>160</v>
      </c>
      <c r="E278" s="245" t="s">
        <v>1</v>
      </c>
      <c r="F278" s="246" t="s">
        <v>433</v>
      </c>
      <c r="G278" s="243"/>
      <c r="H278" s="247">
        <v>3.25</v>
      </c>
      <c r="I278" s="248"/>
      <c r="J278" s="243"/>
      <c r="K278" s="243"/>
      <c r="L278" s="249"/>
      <c r="M278" s="250"/>
      <c r="N278" s="251"/>
      <c r="O278" s="251"/>
      <c r="P278" s="251"/>
      <c r="Q278" s="251"/>
      <c r="R278" s="251"/>
      <c r="S278" s="251"/>
      <c r="T278" s="25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3" t="s">
        <v>160</v>
      </c>
      <c r="AU278" s="253" t="s">
        <v>86</v>
      </c>
      <c r="AV278" s="13" t="s">
        <v>86</v>
      </c>
      <c r="AW278" s="13" t="s">
        <v>32</v>
      </c>
      <c r="AX278" s="13" t="s">
        <v>76</v>
      </c>
      <c r="AY278" s="253" t="s">
        <v>142</v>
      </c>
    </row>
    <row r="279" s="14" customFormat="1">
      <c r="A279" s="14"/>
      <c r="B279" s="254"/>
      <c r="C279" s="255"/>
      <c r="D279" s="244" t="s">
        <v>160</v>
      </c>
      <c r="E279" s="256" t="s">
        <v>1</v>
      </c>
      <c r="F279" s="257" t="s">
        <v>162</v>
      </c>
      <c r="G279" s="255"/>
      <c r="H279" s="258">
        <v>35.75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4" t="s">
        <v>160</v>
      </c>
      <c r="AU279" s="264" t="s">
        <v>86</v>
      </c>
      <c r="AV279" s="14" t="s">
        <v>148</v>
      </c>
      <c r="AW279" s="14" t="s">
        <v>32</v>
      </c>
      <c r="AX279" s="14" t="s">
        <v>84</v>
      </c>
      <c r="AY279" s="264" t="s">
        <v>142</v>
      </c>
    </row>
    <row r="280" s="2" customFormat="1" ht="24.15" customHeight="1">
      <c r="A280" s="39"/>
      <c r="B280" s="40"/>
      <c r="C280" s="265" t="s">
        <v>434</v>
      </c>
      <c r="D280" s="265" t="s">
        <v>188</v>
      </c>
      <c r="E280" s="266" t="s">
        <v>435</v>
      </c>
      <c r="F280" s="267" t="s">
        <v>436</v>
      </c>
      <c r="G280" s="268" t="s">
        <v>200</v>
      </c>
      <c r="H280" s="269">
        <v>41.113</v>
      </c>
      <c r="I280" s="270"/>
      <c r="J280" s="271">
        <f>ROUND(I280*H280,2)</f>
        <v>0</v>
      </c>
      <c r="K280" s="272"/>
      <c r="L280" s="273"/>
      <c r="M280" s="274" t="s">
        <v>1</v>
      </c>
      <c r="N280" s="275" t="s">
        <v>41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309</v>
      </c>
      <c r="AT280" s="240" t="s">
        <v>188</v>
      </c>
      <c r="AU280" s="240" t="s">
        <v>86</v>
      </c>
      <c r="AY280" s="18" t="s">
        <v>142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84</v>
      </c>
      <c r="BK280" s="241">
        <f>ROUND(I280*H280,2)</f>
        <v>0</v>
      </c>
      <c r="BL280" s="18" t="s">
        <v>224</v>
      </c>
      <c r="BM280" s="240" t="s">
        <v>437</v>
      </c>
    </row>
    <row r="281" s="2" customFormat="1">
      <c r="A281" s="39"/>
      <c r="B281" s="40"/>
      <c r="C281" s="41"/>
      <c r="D281" s="244" t="s">
        <v>313</v>
      </c>
      <c r="E281" s="41"/>
      <c r="F281" s="297" t="s">
        <v>438</v>
      </c>
      <c r="G281" s="41"/>
      <c r="H281" s="41"/>
      <c r="I281" s="298"/>
      <c r="J281" s="41"/>
      <c r="K281" s="41"/>
      <c r="L281" s="45"/>
      <c r="M281" s="299"/>
      <c r="N281" s="300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313</v>
      </c>
      <c r="AU281" s="18" t="s">
        <v>86</v>
      </c>
    </row>
    <row r="282" s="13" customFormat="1">
      <c r="A282" s="13"/>
      <c r="B282" s="242"/>
      <c r="C282" s="243"/>
      <c r="D282" s="244" t="s">
        <v>160</v>
      </c>
      <c r="E282" s="245" t="s">
        <v>1</v>
      </c>
      <c r="F282" s="246" t="s">
        <v>439</v>
      </c>
      <c r="G282" s="243"/>
      <c r="H282" s="247">
        <v>41.113</v>
      </c>
      <c r="I282" s="248"/>
      <c r="J282" s="243"/>
      <c r="K282" s="243"/>
      <c r="L282" s="249"/>
      <c r="M282" s="250"/>
      <c r="N282" s="251"/>
      <c r="O282" s="251"/>
      <c r="P282" s="251"/>
      <c r="Q282" s="251"/>
      <c r="R282" s="251"/>
      <c r="S282" s="251"/>
      <c r="T282" s="25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3" t="s">
        <v>160</v>
      </c>
      <c r="AU282" s="253" t="s">
        <v>86</v>
      </c>
      <c r="AV282" s="13" t="s">
        <v>86</v>
      </c>
      <c r="AW282" s="13" t="s">
        <v>32</v>
      </c>
      <c r="AX282" s="13" t="s">
        <v>76</v>
      </c>
      <c r="AY282" s="253" t="s">
        <v>142</v>
      </c>
    </row>
    <row r="283" s="14" customFormat="1">
      <c r="A283" s="14"/>
      <c r="B283" s="254"/>
      <c r="C283" s="255"/>
      <c r="D283" s="244" t="s">
        <v>160</v>
      </c>
      <c r="E283" s="256" t="s">
        <v>1</v>
      </c>
      <c r="F283" s="257" t="s">
        <v>162</v>
      </c>
      <c r="G283" s="255"/>
      <c r="H283" s="258">
        <v>41.113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4" t="s">
        <v>160</v>
      </c>
      <c r="AU283" s="264" t="s">
        <v>86</v>
      </c>
      <c r="AV283" s="14" t="s">
        <v>148</v>
      </c>
      <c r="AW283" s="14" t="s">
        <v>32</v>
      </c>
      <c r="AX283" s="14" t="s">
        <v>84</v>
      </c>
      <c r="AY283" s="264" t="s">
        <v>142</v>
      </c>
    </row>
    <row r="284" s="2" customFormat="1" ht="24.15" customHeight="1">
      <c r="A284" s="39"/>
      <c r="B284" s="40"/>
      <c r="C284" s="228" t="s">
        <v>440</v>
      </c>
      <c r="D284" s="228" t="s">
        <v>144</v>
      </c>
      <c r="E284" s="229" t="s">
        <v>441</v>
      </c>
      <c r="F284" s="230" t="s">
        <v>442</v>
      </c>
      <c r="G284" s="231" t="s">
        <v>200</v>
      </c>
      <c r="H284" s="232">
        <v>35.719999999999999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41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224</v>
      </c>
      <c r="AT284" s="240" t="s">
        <v>144</v>
      </c>
      <c r="AU284" s="240" t="s">
        <v>86</v>
      </c>
      <c r="AY284" s="18" t="s">
        <v>142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84</v>
      </c>
      <c r="BK284" s="241">
        <f>ROUND(I284*H284,2)</f>
        <v>0</v>
      </c>
      <c r="BL284" s="18" t="s">
        <v>224</v>
      </c>
      <c r="BM284" s="240" t="s">
        <v>443</v>
      </c>
    </row>
    <row r="285" s="2" customFormat="1" ht="16.5" customHeight="1">
      <c r="A285" s="39"/>
      <c r="B285" s="40"/>
      <c r="C285" s="228" t="s">
        <v>444</v>
      </c>
      <c r="D285" s="228" t="s">
        <v>144</v>
      </c>
      <c r="E285" s="229" t="s">
        <v>445</v>
      </c>
      <c r="F285" s="230" t="s">
        <v>446</v>
      </c>
      <c r="G285" s="231" t="s">
        <v>200</v>
      </c>
      <c r="H285" s="232">
        <v>35.75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41</v>
      </c>
      <c r="O285" s="92"/>
      <c r="P285" s="238">
        <f>O285*H285</f>
        <v>0</v>
      </c>
      <c r="Q285" s="238">
        <v>0</v>
      </c>
      <c r="R285" s="238">
        <f>Q285*H285</f>
        <v>0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224</v>
      </c>
      <c r="AT285" s="240" t="s">
        <v>144</v>
      </c>
      <c r="AU285" s="240" t="s">
        <v>86</v>
      </c>
      <c r="AY285" s="18" t="s">
        <v>142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84</v>
      </c>
      <c r="BK285" s="241">
        <f>ROUND(I285*H285,2)</f>
        <v>0</v>
      </c>
      <c r="BL285" s="18" t="s">
        <v>224</v>
      </c>
      <c r="BM285" s="240" t="s">
        <v>447</v>
      </c>
    </row>
    <row r="286" s="2" customFormat="1" ht="24.15" customHeight="1">
      <c r="A286" s="39"/>
      <c r="B286" s="40"/>
      <c r="C286" s="228" t="s">
        <v>448</v>
      </c>
      <c r="D286" s="228" t="s">
        <v>144</v>
      </c>
      <c r="E286" s="229" t="s">
        <v>449</v>
      </c>
      <c r="F286" s="230" t="s">
        <v>450</v>
      </c>
      <c r="G286" s="231" t="s">
        <v>200</v>
      </c>
      <c r="H286" s="232">
        <v>35.75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41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224</v>
      </c>
      <c r="AT286" s="240" t="s">
        <v>144</v>
      </c>
      <c r="AU286" s="240" t="s">
        <v>86</v>
      </c>
      <c r="AY286" s="18" t="s">
        <v>142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84</v>
      </c>
      <c r="BK286" s="241">
        <f>ROUND(I286*H286,2)</f>
        <v>0</v>
      </c>
      <c r="BL286" s="18" t="s">
        <v>224</v>
      </c>
      <c r="BM286" s="240" t="s">
        <v>451</v>
      </c>
    </row>
    <row r="287" s="2" customFormat="1" ht="24.15" customHeight="1">
      <c r="A287" s="39"/>
      <c r="B287" s="40"/>
      <c r="C287" s="228" t="s">
        <v>452</v>
      </c>
      <c r="D287" s="228" t="s">
        <v>144</v>
      </c>
      <c r="E287" s="229" t="s">
        <v>453</v>
      </c>
      <c r="F287" s="230" t="s">
        <v>454</v>
      </c>
      <c r="G287" s="231" t="s">
        <v>329</v>
      </c>
      <c r="H287" s="301"/>
      <c r="I287" s="233"/>
      <c r="J287" s="234">
        <f>ROUND(I287*H287,2)</f>
        <v>0</v>
      </c>
      <c r="K287" s="235"/>
      <c r="L287" s="45"/>
      <c r="M287" s="236" t="s">
        <v>1</v>
      </c>
      <c r="N287" s="237" t="s">
        <v>41</v>
      </c>
      <c r="O287" s="92"/>
      <c r="P287" s="238">
        <f>O287*H287</f>
        <v>0</v>
      </c>
      <c r="Q287" s="238">
        <v>0</v>
      </c>
      <c r="R287" s="238">
        <f>Q287*H287</f>
        <v>0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224</v>
      </c>
      <c r="AT287" s="240" t="s">
        <v>144</v>
      </c>
      <c r="AU287" s="240" t="s">
        <v>86</v>
      </c>
      <c r="AY287" s="18" t="s">
        <v>142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84</v>
      </c>
      <c r="BK287" s="241">
        <f>ROUND(I287*H287,2)</f>
        <v>0</v>
      </c>
      <c r="BL287" s="18" t="s">
        <v>224</v>
      </c>
      <c r="BM287" s="240" t="s">
        <v>455</v>
      </c>
    </row>
    <row r="288" s="12" customFormat="1" ht="22.8" customHeight="1">
      <c r="A288" s="12"/>
      <c r="B288" s="212"/>
      <c r="C288" s="213"/>
      <c r="D288" s="214" t="s">
        <v>75</v>
      </c>
      <c r="E288" s="226" t="s">
        <v>456</v>
      </c>
      <c r="F288" s="226" t="s">
        <v>457</v>
      </c>
      <c r="G288" s="213"/>
      <c r="H288" s="213"/>
      <c r="I288" s="216"/>
      <c r="J288" s="227">
        <f>BK288</f>
        <v>0</v>
      </c>
      <c r="K288" s="213"/>
      <c r="L288" s="218"/>
      <c r="M288" s="219"/>
      <c r="N288" s="220"/>
      <c r="O288" s="220"/>
      <c r="P288" s="221">
        <f>SUM(P289:P308)</f>
        <v>0</v>
      </c>
      <c r="Q288" s="220"/>
      <c r="R288" s="221">
        <f>SUM(R289:R308)</f>
        <v>0</v>
      </c>
      <c r="S288" s="220"/>
      <c r="T288" s="222">
        <f>SUM(T289:T308)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3" t="s">
        <v>86</v>
      </c>
      <c r="AT288" s="224" t="s">
        <v>75</v>
      </c>
      <c r="AU288" s="224" t="s">
        <v>84</v>
      </c>
      <c r="AY288" s="223" t="s">
        <v>142</v>
      </c>
      <c r="BK288" s="225">
        <f>SUM(BK289:BK308)</f>
        <v>0</v>
      </c>
    </row>
    <row r="289" s="2" customFormat="1" ht="33" customHeight="1">
      <c r="A289" s="39"/>
      <c r="B289" s="40"/>
      <c r="C289" s="228" t="s">
        <v>458</v>
      </c>
      <c r="D289" s="228" t="s">
        <v>144</v>
      </c>
      <c r="E289" s="229" t="s">
        <v>459</v>
      </c>
      <c r="F289" s="230" t="s">
        <v>460</v>
      </c>
      <c r="G289" s="231" t="s">
        <v>200</v>
      </c>
      <c r="H289" s="232">
        <v>117.404</v>
      </c>
      <c r="I289" s="233"/>
      <c r="J289" s="234">
        <f>ROUND(I289*H289,2)</f>
        <v>0</v>
      </c>
      <c r="K289" s="235"/>
      <c r="L289" s="45"/>
      <c r="M289" s="236" t="s">
        <v>1</v>
      </c>
      <c r="N289" s="237" t="s">
        <v>41</v>
      </c>
      <c r="O289" s="92"/>
      <c r="P289" s="238">
        <f>O289*H289</f>
        <v>0</v>
      </c>
      <c r="Q289" s="238">
        <v>0</v>
      </c>
      <c r="R289" s="238">
        <f>Q289*H289</f>
        <v>0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224</v>
      </c>
      <c r="AT289" s="240" t="s">
        <v>144</v>
      </c>
      <c r="AU289" s="240" t="s">
        <v>86</v>
      </c>
      <c r="AY289" s="18" t="s">
        <v>142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84</v>
      </c>
      <c r="BK289" s="241">
        <f>ROUND(I289*H289,2)</f>
        <v>0</v>
      </c>
      <c r="BL289" s="18" t="s">
        <v>224</v>
      </c>
      <c r="BM289" s="240" t="s">
        <v>461</v>
      </c>
    </row>
    <row r="290" s="15" customFormat="1">
      <c r="A290" s="15"/>
      <c r="B290" s="276"/>
      <c r="C290" s="277"/>
      <c r="D290" s="244" t="s">
        <v>160</v>
      </c>
      <c r="E290" s="278" t="s">
        <v>1</v>
      </c>
      <c r="F290" s="279" t="s">
        <v>462</v>
      </c>
      <c r="G290" s="277"/>
      <c r="H290" s="278" t="s">
        <v>1</v>
      </c>
      <c r="I290" s="280"/>
      <c r="J290" s="277"/>
      <c r="K290" s="277"/>
      <c r="L290" s="281"/>
      <c r="M290" s="282"/>
      <c r="N290" s="283"/>
      <c r="O290" s="283"/>
      <c r="P290" s="283"/>
      <c r="Q290" s="283"/>
      <c r="R290" s="283"/>
      <c r="S290" s="283"/>
      <c r="T290" s="28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85" t="s">
        <v>160</v>
      </c>
      <c r="AU290" s="285" t="s">
        <v>86</v>
      </c>
      <c r="AV290" s="15" t="s">
        <v>84</v>
      </c>
      <c r="AW290" s="15" t="s">
        <v>32</v>
      </c>
      <c r="AX290" s="15" t="s">
        <v>76</v>
      </c>
      <c r="AY290" s="285" t="s">
        <v>142</v>
      </c>
    </row>
    <row r="291" s="13" customFormat="1">
      <c r="A291" s="13"/>
      <c r="B291" s="242"/>
      <c r="C291" s="243"/>
      <c r="D291" s="244" t="s">
        <v>160</v>
      </c>
      <c r="E291" s="245" t="s">
        <v>1</v>
      </c>
      <c r="F291" s="246" t="s">
        <v>322</v>
      </c>
      <c r="G291" s="243"/>
      <c r="H291" s="247">
        <v>16.25</v>
      </c>
      <c r="I291" s="248"/>
      <c r="J291" s="243"/>
      <c r="K291" s="243"/>
      <c r="L291" s="249"/>
      <c r="M291" s="250"/>
      <c r="N291" s="251"/>
      <c r="O291" s="251"/>
      <c r="P291" s="251"/>
      <c r="Q291" s="251"/>
      <c r="R291" s="251"/>
      <c r="S291" s="251"/>
      <c r="T291" s="25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3" t="s">
        <v>160</v>
      </c>
      <c r="AU291" s="253" t="s">
        <v>86</v>
      </c>
      <c r="AV291" s="13" t="s">
        <v>86</v>
      </c>
      <c r="AW291" s="13" t="s">
        <v>32</v>
      </c>
      <c r="AX291" s="13" t="s">
        <v>76</v>
      </c>
      <c r="AY291" s="253" t="s">
        <v>142</v>
      </c>
    </row>
    <row r="292" s="13" customFormat="1">
      <c r="A292" s="13"/>
      <c r="B292" s="242"/>
      <c r="C292" s="243"/>
      <c r="D292" s="244" t="s">
        <v>160</v>
      </c>
      <c r="E292" s="245" t="s">
        <v>1</v>
      </c>
      <c r="F292" s="246" t="s">
        <v>323</v>
      </c>
      <c r="G292" s="243"/>
      <c r="H292" s="247">
        <v>14.99</v>
      </c>
      <c r="I292" s="248"/>
      <c r="J292" s="243"/>
      <c r="K292" s="243"/>
      <c r="L292" s="249"/>
      <c r="M292" s="250"/>
      <c r="N292" s="251"/>
      <c r="O292" s="251"/>
      <c r="P292" s="251"/>
      <c r="Q292" s="251"/>
      <c r="R292" s="251"/>
      <c r="S292" s="251"/>
      <c r="T292" s="25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3" t="s">
        <v>160</v>
      </c>
      <c r="AU292" s="253" t="s">
        <v>86</v>
      </c>
      <c r="AV292" s="13" t="s">
        <v>86</v>
      </c>
      <c r="AW292" s="13" t="s">
        <v>32</v>
      </c>
      <c r="AX292" s="13" t="s">
        <v>76</v>
      </c>
      <c r="AY292" s="253" t="s">
        <v>142</v>
      </c>
    </row>
    <row r="293" s="13" customFormat="1">
      <c r="A293" s="13"/>
      <c r="B293" s="242"/>
      <c r="C293" s="243"/>
      <c r="D293" s="244" t="s">
        <v>160</v>
      </c>
      <c r="E293" s="245" t="s">
        <v>1</v>
      </c>
      <c r="F293" s="246" t="s">
        <v>323</v>
      </c>
      <c r="G293" s="243"/>
      <c r="H293" s="247">
        <v>14.99</v>
      </c>
      <c r="I293" s="248"/>
      <c r="J293" s="243"/>
      <c r="K293" s="243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160</v>
      </c>
      <c r="AU293" s="253" t="s">
        <v>86</v>
      </c>
      <c r="AV293" s="13" t="s">
        <v>86</v>
      </c>
      <c r="AW293" s="13" t="s">
        <v>32</v>
      </c>
      <c r="AX293" s="13" t="s">
        <v>76</v>
      </c>
      <c r="AY293" s="253" t="s">
        <v>142</v>
      </c>
    </row>
    <row r="294" s="13" customFormat="1">
      <c r="A294" s="13"/>
      <c r="B294" s="242"/>
      <c r="C294" s="243"/>
      <c r="D294" s="244" t="s">
        <v>160</v>
      </c>
      <c r="E294" s="245" t="s">
        <v>1</v>
      </c>
      <c r="F294" s="246" t="s">
        <v>323</v>
      </c>
      <c r="G294" s="243"/>
      <c r="H294" s="247">
        <v>14.99</v>
      </c>
      <c r="I294" s="248"/>
      <c r="J294" s="243"/>
      <c r="K294" s="243"/>
      <c r="L294" s="249"/>
      <c r="M294" s="250"/>
      <c r="N294" s="251"/>
      <c r="O294" s="251"/>
      <c r="P294" s="251"/>
      <c r="Q294" s="251"/>
      <c r="R294" s="251"/>
      <c r="S294" s="251"/>
      <c r="T294" s="25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3" t="s">
        <v>160</v>
      </c>
      <c r="AU294" s="253" t="s">
        <v>86</v>
      </c>
      <c r="AV294" s="13" t="s">
        <v>86</v>
      </c>
      <c r="AW294" s="13" t="s">
        <v>32</v>
      </c>
      <c r="AX294" s="13" t="s">
        <v>76</v>
      </c>
      <c r="AY294" s="253" t="s">
        <v>142</v>
      </c>
    </row>
    <row r="295" s="13" customFormat="1">
      <c r="A295" s="13"/>
      <c r="B295" s="242"/>
      <c r="C295" s="243"/>
      <c r="D295" s="244" t="s">
        <v>160</v>
      </c>
      <c r="E295" s="245" t="s">
        <v>1</v>
      </c>
      <c r="F295" s="246" t="s">
        <v>323</v>
      </c>
      <c r="G295" s="243"/>
      <c r="H295" s="247">
        <v>14.99</v>
      </c>
      <c r="I295" s="248"/>
      <c r="J295" s="243"/>
      <c r="K295" s="243"/>
      <c r="L295" s="249"/>
      <c r="M295" s="250"/>
      <c r="N295" s="251"/>
      <c r="O295" s="251"/>
      <c r="P295" s="251"/>
      <c r="Q295" s="251"/>
      <c r="R295" s="251"/>
      <c r="S295" s="251"/>
      <c r="T295" s="25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3" t="s">
        <v>160</v>
      </c>
      <c r="AU295" s="253" t="s">
        <v>86</v>
      </c>
      <c r="AV295" s="13" t="s">
        <v>86</v>
      </c>
      <c r="AW295" s="13" t="s">
        <v>32</v>
      </c>
      <c r="AX295" s="13" t="s">
        <v>76</v>
      </c>
      <c r="AY295" s="253" t="s">
        <v>142</v>
      </c>
    </row>
    <row r="296" s="13" customFormat="1">
      <c r="A296" s="13"/>
      <c r="B296" s="242"/>
      <c r="C296" s="243"/>
      <c r="D296" s="244" t="s">
        <v>160</v>
      </c>
      <c r="E296" s="245" t="s">
        <v>1</v>
      </c>
      <c r="F296" s="246" t="s">
        <v>324</v>
      </c>
      <c r="G296" s="243"/>
      <c r="H296" s="247">
        <v>25.847000000000001</v>
      </c>
      <c r="I296" s="248"/>
      <c r="J296" s="243"/>
      <c r="K296" s="243"/>
      <c r="L296" s="249"/>
      <c r="M296" s="250"/>
      <c r="N296" s="251"/>
      <c r="O296" s="251"/>
      <c r="P296" s="251"/>
      <c r="Q296" s="251"/>
      <c r="R296" s="251"/>
      <c r="S296" s="251"/>
      <c r="T296" s="25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3" t="s">
        <v>160</v>
      </c>
      <c r="AU296" s="253" t="s">
        <v>86</v>
      </c>
      <c r="AV296" s="13" t="s">
        <v>86</v>
      </c>
      <c r="AW296" s="13" t="s">
        <v>32</v>
      </c>
      <c r="AX296" s="13" t="s">
        <v>76</v>
      </c>
      <c r="AY296" s="253" t="s">
        <v>142</v>
      </c>
    </row>
    <row r="297" s="13" customFormat="1">
      <c r="A297" s="13"/>
      <c r="B297" s="242"/>
      <c r="C297" s="243"/>
      <c r="D297" s="244" t="s">
        <v>160</v>
      </c>
      <c r="E297" s="245" t="s">
        <v>1</v>
      </c>
      <c r="F297" s="246" t="s">
        <v>325</v>
      </c>
      <c r="G297" s="243"/>
      <c r="H297" s="247">
        <v>15.347</v>
      </c>
      <c r="I297" s="248"/>
      <c r="J297" s="243"/>
      <c r="K297" s="243"/>
      <c r="L297" s="249"/>
      <c r="M297" s="250"/>
      <c r="N297" s="251"/>
      <c r="O297" s="251"/>
      <c r="P297" s="251"/>
      <c r="Q297" s="251"/>
      <c r="R297" s="251"/>
      <c r="S297" s="251"/>
      <c r="T297" s="25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3" t="s">
        <v>160</v>
      </c>
      <c r="AU297" s="253" t="s">
        <v>86</v>
      </c>
      <c r="AV297" s="13" t="s">
        <v>86</v>
      </c>
      <c r="AW297" s="13" t="s">
        <v>32</v>
      </c>
      <c r="AX297" s="13" t="s">
        <v>76</v>
      </c>
      <c r="AY297" s="253" t="s">
        <v>142</v>
      </c>
    </row>
    <row r="298" s="14" customFormat="1">
      <c r="A298" s="14"/>
      <c r="B298" s="254"/>
      <c r="C298" s="255"/>
      <c r="D298" s="244" t="s">
        <v>160</v>
      </c>
      <c r="E298" s="256" t="s">
        <v>1</v>
      </c>
      <c r="F298" s="257" t="s">
        <v>162</v>
      </c>
      <c r="G298" s="255"/>
      <c r="H298" s="258">
        <v>117.404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4" t="s">
        <v>160</v>
      </c>
      <c r="AU298" s="264" t="s">
        <v>86</v>
      </c>
      <c r="AV298" s="14" t="s">
        <v>148</v>
      </c>
      <c r="AW298" s="14" t="s">
        <v>32</v>
      </c>
      <c r="AX298" s="14" t="s">
        <v>84</v>
      </c>
      <c r="AY298" s="264" t="s">
        <v>142</v>
      </c>
    </row>
    <row r="299" s="2" customFormat="1" ht="24.15" customHeight="1">
      <c r="A299" s="39"/>
      <c r="B299" s="40"/>
      <c r="C299" s="265" t="s">
        <v>463</v>
      </c>
      <c r="D299" s="265" t="s">
        <v>188</v>
      </c>
      <c r="E299" s="266" t="s">
        <v>464</v>
      </c>
      <c r="F299" s="267" t="s">
        <v>465</v>
      </c>
      <c r="G299" s="268" t="s">
        <v>200</v>
      </c>
      <c r="H299" s="269">
        <v>129.14400000000001</v>
      </c>
      <c r="I299" s="270"/>
      <c r="J299" s="271">
        <f>ROUND(I299*H299,2)</f>
        <v>0</v>
      </c>
      <c r="K299" s="272"/>
      <c r="L299" s="273"/>
      <c r="M299" s="274" t="s">
        <v>1</v>
      </c>
      <c r="N299" s="275" t="s">
        <v>41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309</v>
      </c>
      <c r="AT299" s="240" t="s">
        <v>188</v>
      </c>
      <c r="AU299" s="240" t="s">
        <v>86</v>
      </c>
      <c r="AY299" s="18" t="s">
        <v>142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84</v>
      </c>
      <c r="BK299" s="241">
        <f>ROUND(I299*H299,2)</f>
        <v>0</v>
      </c>
      <c r="BL299" s="18" t="s">
        <v>224</v>
      </c>
      <c r="BM299" s="240" t="s">
        <v>466</v>
      </c>
    </row>
    <row r="300" s="2" customFormat="1">
      <c r="A300" s="39"/>
      <c r="B300" s="40"/>
      <c r="C300" s="41"/>
      <c r="D300" s="244" t="s">
        <v>313</v>
      </c>
      <c r="E300" s="41"/>
      <c r="F300" s="297" t="s">
        <v>467</v>
      </c>
      <c r="G300" s="41"/>
      <c r="H300" s="41"/>
      <c r="I300" s="298"/>
      <c r="J300" s="41"/>
      <c r="K300" s="41"/>
      <c r="L300" s="45"/>
      <c r="M300" s="299"/>
      <c r="N300" s="300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313</v>
      </c>
      <c r="AU300" s="18" t="s">
        <v>86</v>
      </c>
    </row>
    <row r="301" s="13" customFormat="1">
      <c r="A301" s="13"/>
      <c r="B301" s="242"/>
      <c r="C301" s="243"/>
      <c r="D301" s="244" t="s">
        <v>160</v>
      </c>
      <c r="E301" s="245" t="s">
        <v>1</v>
      </c>
      <c r="F301" s="246" t="s">
        <v>468</v>
      </c>
      <c r="G301" s="243"/>
      <c r="H301" s="247">
        <v>129.14400000000001</v>
      </c>
      <c r="I301" s="248"/>
      <c r="J301" s="243"/>
      <c r="K301" s="243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160</v>
      </c>
      <c r="AU301" s="253" t="s">
        <v>86</v>
      </c>
      <c r="AV301" s="13" t="s">
        <v>86</v>
      </c>
      <c r="AW301" s="13" t="s">
        <v>32</v>
      </c>
      <c r="AX301" s="13" t="s">
        <v>76</v>
      </c>
      <c r="AY301" s="253" t="s">
        <v>142</v>
      </c>
    </row>
    <row r="302" s="14" customFormat="1">
      <c r="A302" s="14"/>
      <c r="B302" s="254"/>
      <c r="C302" s="255"/>
      <c r="D302" s="244" t="s">
        <v>160</v>
      </c>
      <c r="E302" s="256" t="s">
        <v>1</v>
      </c>
      <c r="F302" s="257" t="s">
        <v>162</v>
      </c>
      <c r="G302" s="255"/>
      <c r="H302" s="258">
        <v>129.14400000000001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4" t="s">
        <v>160</v>
      </c>
      <c r="AU302" s="264" t="s">
        <v>86</v>
      </c>
      <c r="AV302" s="14" t="s">
        <v>148</v>
      </c>
      <c r="AW302" s="14" t="s">
        <v>32</v>
      </c>
      <c r="AX302" s="14" t="s">
        <v>84</v>
      </c>
      <c r="AY302" s="264" t="s">
        <v>142</v>
      </c>
    </row>
    <row r="303" s="2" customFormat="1" ht="24.15" customHeight="1">
      <c r="A303" s="39"/>
      <c r="B303" s="40"/>
      <c r="C303" s="228" t="s">
        <v>469</v>
      </c>
      <c r="D303" s="228" t="s">
        <v>144</v>
      </c>
      <c r="E303" s="229" t="s">
        <v>470</v>
      </c>
      <c r="F303" s="230" t="s">
        <v>471</v>
      </c>
      <c r="G303" s="231" t="s">
        <v>200</v>
      </c>
      <c r="H303" s="232">
        <v>117.404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41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224</v>
      </c>
      <c r="AT303" s="240" t="s">
        <v>144</v>
      </c>
      <c r="AU303" s="240" t="s">
        <v>86</v>
      </c>
      <c r="AY303" s="18" t="s">
        <v>142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84</v>
      </c>
      <c r="BK303" s="241">
        <f>ROUND(I303*H303,2)</f>
        <v>0</v>
      </c>
      <c r="BL303" s="18" t="s">
        <v>224</v>
      </c>
      <c r="BM303" s="240" t="s">
        <v>472</v>
      </c>
    </row>
    <row r="304" s="2" customFormat="1" ht="24.15" customHeight="1">
      <c r="A304" s="39"/>
      <c r="B304" s="40"/>
      <c r="C304" s="228" t="s">
        <v>473</v>
      </c>
      <c r="D304" s="228" t="s">
        <v>144</v>
      </c>
      <c r="E304" s="229" t="s">
        <v>474</v>
      </c>
      <c r="F304" s="230" t="s">
        <v>475</v>
      </c>
      <c r="G304" s="231" t="s">
        <v>283</v>
      </c>
      <c r="H304" s="232">
        <v>117.404</v>
      </c>
      <c r="I304" s="233"/>
      <c r="J304" s="234">
        <f>ROUND(I304*H304,2)</f>
        <v>0</v>
      </c>
      <c r="K304" s="235"/>
      <c r="L304" s="45"/>
      <c r="M304" s="236" t="s">
        <v>1</v>
      </c>
      <c r="N304" s="237" t="s">
        <v>41</v>
      </c>
      <c r="O304" s="92"/>
      <c r="P304" s="238">
        <f>O304*H304</f>
        <v>0</v>
      </c>
      <c r="Q304" s="238">
        <v>0</v>
      </c>
      <c r="R304" s="238">
        <f>Q304*H304</f>
        <v>0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224</v>
      </c>
      <c r="AT304" s="240" t="s">
        <v>144</v>
      </c>
      <c r="AU304" s="240" t="s">
        <v>86</v>
      </c>
      <c r="AY304" s="18" t="s">
        <v>142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84</v>
      </c>
      <c r="BK304" s="241">
        <f>ROUND(I304*H304,2)</f>
        <v>0</v>
      </c>
      <c r="BL304" s="18" t="s">
        <v>224</v>
      </c>
      <c r="BM304" s="240" t="s">
        <v>476</v>
      </c>
    </row>
    <row r="305" s="2" customFormat="1" ht="21.75" customHeight="1">
      <c r="A305" s="39"/>
      <c r="B305" s="40"/>
      <c r="C305" s="228" t="s">
        <v>477</v>
      </c>
      <c r="D305" s="228" t="s">
        <v>144</v>
      </c>
      <c r="E305" s="229" t="s">
        <v>478</v>
      </c>
      <c r="F305" s="230" t="s">
        <v>479</v>
      </c>
      <c r="G305" s="231" t="s">
        <v>200</v>
      </c>
      <c r="H305" s="232">
        <v>117.404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41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224</v>
      </c>
      <c r="AT305" s="240" t="s">
        <v>144</v>
      </c>
      <c r="AU305" s="240" t="s">
        <v>86</v>
      </c>
      <c r="AY305" s="18" t="s">
        <v>142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84</v>
      </c>
      <c r="BK305" s="241">
        <f>ROUND(I305*H305,2)</f>
        <v>0</v>
      </c>
      <c r="BL305" s="18" t="s">
        <v>224</v>
      </c>
      <c r="BM305" s="240" t="s">
        <v>480</v>
      </c>
    </row>
    <row r="306" s="2" customFormat="1" ht="33" customHeight="1">
      <c r="A306" s="39"/>
      <c r="B306" s="40"/>
      <c r="C306" s="228" t="s">
        <v>481</v>
      </c>
      <c r="D306" s="228" t="s">
        <v>144</v>
      </c>
      <c r="E306" s="229" t="s">
        <v>482</v>
      </c>
      <c r="F306" s="230" t="s">
        <v>483</v>
      </c>
      <c r="G306" s="231" t="s">
        <v>200</v>
      </c>
      <c r="H306" s="232">
        <v>117.404</v>
      </c>
      <c r="I306" s="233"/>
      <c r="J306" s="234">
        <f>ROUND(I306*H306,2)</f>
        <v>0</v>
      </c>
      <c r="K306" s="235"/>
      <c r="L306" s="45"/>
      <c r="M306" s="236" t="s">
        <v>1</v>
      </c>
      <c r="N306" s="237" t="s">
        <v>41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224</v>
      </c>
      <c r="AT306" s="240" t="s">
        <v>144</v>
      </c>
      <c r="AU306" s="240" t="s">
        <v>86</v>
      </c>
      <c r="AY306" s="18" t="s">
        <v>142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84</v>
      </c>
      <c r="BK306" s="241">
        <f>ROUND(I306*H306,2)</f>
        <v>0</v>
      </c>
      <c r="BL306" s="18" t="s">
        <v>224</v>
      </c>
      <c r="BM306" s="240" t="s">
        <v>484</v>
      </c>
    </row>
    <row r="307" s="2" customFormat="1">
      <c r="A307" s="39"/>
      <c r="B307" s="40"/>
      <c r="C307" s="41"/>
      <c r="D307" s="244" t="s">
        <v>313</v>
      </c>
      <c r="E307" s="41"/>
      <c r="F307" s="297" t="s">
        <v>426</v>
      </c>
      <c r="G307" s="41"/>
      <c r="H307" s="41"/>
      <c r="I307" s="298"/>
      <c r="J307" s="41"/>
      <c r="K307" s="41"/>
      <c r="L307" s="45"/>
      <c r="M307" s="299"/>
      <c r="N307" s="300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313</v>
      </c>
      <c r="AU307" s="18" t="s">
        <v>86</v>
      </c>
    </row>
    <row r="308" s="2" customFormat="1" ht="24.15" customHeight="1">
      <c r="A308" s="39"/>
      <c r="B308" s="40"/>
      <c r="C308" s="228" t="s">
        <v>485</v>
      </c>
      <c r="D308" s="228" t="s">
        <v>144</v>
      </c>
      <c r="E308" s="229" t="s">
        <v>486</v>
      </c>
      <c r="F308" s="230" t="s">
        <v>487</v>
      </c>
      <c r="G308" s="231" t="s">
        <v>329</v>
      </c>
      <c r="H308" s="301"/>
      <c r="I308" s="233"/>
      <c r="J308" s="234">
        <f>ROUND(I308*H308,2)</f>
        <v>0</v>
      </c>
      <c r="K308" s="235"/>
      <c r="L308" s="45"/>
      <c r="M308" s="236" t="s">
        <v>1</v>
      </c>
      <c r="N308" s="237" t="s">
        <v>41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224</v>
      </c>
      <c r="AT308" s="240" t="s">
        <v>144</v>
      </c>
      <c r="AU308" s="240" t="s">
        <v>86</v>
      </c>
      <c r="AY308" s="18" t="s">
        <v>142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84</v>
      </c>
      <c r="BK308" s="241">
        <f>ROUND(I308*H308,2)</f>
        <v>0</v>
      </c>
      <c r="BL308" s="18" t="s">
        <v>224</v>
      </c>
      <c r="BM308" s="240" t="s">
        <v>488</v>
      </c>
    </row>
    <row r="309" s="12" customFormat="1" ht="22.8" customHeight="1">
      <c r="A309" s="12"/>
      <c r="B309" s="212"/>
      <c r="C309" s="213"/>
      <c r="D309" s="214" t="s">
        <v>75</v>
      </c>
      <c r="E309" s="226" t="s">
        <v>489</v>
      </c>
      <c r="F309" s="226" t="s">
        <v>490</v>
      </c>
      <c r="G309" s="213"/>
      <c r="H309" s="213"/>
      <c r="I309" s="216"/>
      <c r="J309" s="227">
        <f>BK309</f>
        <v>0</v>
      </c>
      <c r="K309" s="213"/>
      <c r="L309" s="218"/>
      <c r="M309" s="219"/>
      <c r="N309" s="220"/>
      <c r="O309" s="220"/>
      <c r="P309" s="221">
        <f>SUM(P310:P311)</f>
        <v>0</v>
      </c>
      <c r="Q309" s="220"/>
      <c r="R309" s="221">
        <f>SUM(R310:R311)</f>
        <v>0</v>
      </c>
      <c r="S309" s="220"/>
      <c r="T309" s="222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3" t="s">
        <v>86</v>
      </c>
      <c r="AT309" s="224" t="s">
        <v>75</v>
      </c>
      <c r="AU309" s="224" t="s">
        <v>84</v>
      </c>
      <c r="AY309" s="223" t="s">
        <v>142</v>
      </c>
      <c r="BK309" s="225">
        <f>SUM(BK310:BK311)</f>
        <v>0</v>
      </c>
    </row>
    <row r="310" s="2" customFormat="1" ht="24.15" customHeight="1">
      <c r="A310" s="39"/>
      <c r="B310" s="40"/>
      <c r="C310" s="228" t="s">
        <v>491</v>
      </c>
      <c r="D310" s="228" t="s">
        <v>144</v>
      </c>
      <c r="E310" s="229" t="s">
        <v>492</v>
      </c>
      <c r="F310" s="230" t="s">
        <v>493</v>
      </c>
      <c r="G310" s="231" t="s">
        <v>200</v>
      </c>
      <c r="H310" s="232">
        <v>1868</v>
      </c>
      <c r="I310" s="233"/>
      <c r="J310" s="234">
        <f>ROUND(I310*H310,2)</f>
        <v>0</v>
      </c>
      <c r="K310" s="235"/>
      <c r="L310" s="45"/>
      <c r="M310" s="236" t="s">
        <v>1</v>
      </c>
      <c r="N310" s="237" t="s">
        <v>41</v>
      </c>
      <c r="O310" s="92"/>
      <c r="P310" s="238">
        <f>O310*H310</f>
        <v>0</v>
      </c>
      <c r="Q310" s="238">
        <v>0</v>
      </c>
      <c r="R310" s="238">
        <f>Q310*H310</f>
        <v>0</v>
      </c>
      <c r="S310" s="238">
        <v>0</v>
      </c>
      <c r="T310" s="23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0" t="s">
        <v>224</v>
      </c>
      <c r="AT310" s="240" t="s">
        <v>144</v>
      </c>
      <c r="AU310" s="240" t="s">
        <v>86</v>
      </c>
      <c r="AY310" s="18" t="s">
        <v>142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84</v>
      </c>
      <c r="BK310" s="241">
        <f>ROUND(I310*H310,2)</f>
        <v>0</v>
      </c>
      <c r="BL310" s="18" t="s">
        <v>224</v>
      </c>
      <c r="BM310" s="240" t="s">
        <v>494</v>
      </c>
    </row>
    <row r="311" s="2" customFormat="1" ht="24.15" customHeight="1">
      <c r="A311" s="39"/>
      <c r="B311" s="40"/>
      <c r="C311" s="228" t="s">
        <v>495</v>
      </c>
      <c r="D311" s="228" t="s">
        <v>144</v>
      </c>
      <c r="E311" s="229" t="s">
        <v>496</v>
      </c>
      <c r="F311" s="230" t="s">
        <v>497</v>
      </c>
      <c r="G311" s="231" t="s">
        <v>200</v>
      </c>
      <c r="H311" s="232">
        <v>1868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41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224</v>
      </c>
      <c r="AT311" s="240" t="s">
        <v>144</v>
      </c>
      <c r="AU311" s="240" t="s">
        <v>86</v>
      </c>
      <c r="AY311" s="18" t="s">
        <v>142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84</v>
      </c>
      <c r="BK311" s="241">
        <f>ROUND(I311*H311,2)</f>
        <v>0</v>
      </c>
      <c r="BL311" s="18" t="s">
        <v>224</v>
      </c>
      <c r="BM311" s="240" t="s">
        <v>498</v>
      </c>
    </row>
    <row r="312" s="12" customFormat="1" ht="25.92" customHeight="1">
      <c r="A312" s="12"/>
      <c r="B312" s="212"/>
      <c r="C312" s="213"/>
      <c r="D312" s="214" t="s">
        <v>75</v>
      </c>
      <c r="E312" s="215" t="s">
        <v>188</v>
      </c>
      <c r="F312" s="215" t="s">
        <v>499</v>
      </c>
      <c r="G312" s="213"/>
      <c r="H312" s="213"/>
      <c r="I312" s="216"/>
      <c r="J312" s="217">
        <f>BK312</f>
        <v>0</v>
      </c>
      <c r="K312" s="213"/>
      <c r="L312" s="218"/>
      <c r="M312" s="219"/>
      <c r="N312" s="220"/>
      <c r="O312" s="220"/>
      <c r="P312" s="221">
        <f>P313</f>
        <v>0</v>
      </c>
      <c r="Q312" s="220"/>
      <c r="R312" s="221">
        <f>R313</f>
        <v>0</v>
      </c>
      <c r="S312" s="220"/>
      <c r="T312" s="222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3" t="s">
        <v>153</v>
      </c>
      <c r="AT312" s="224" t="s">
        <v>75</v>
      </c>
      <c r="AU312" s="224" t="s">
        <v>76</v>
      </c>
      <c r="AY312" s="223" t="s">
        <v>142</v>
      </c>
      <c r="BK312" s="225">
        <f>BK313</f>
        <v>0</v>
      </c>
    </row>
    <row r="313" s="12" customFormat="1" ht="22.8" customHeight="1">
      <c r="A313" s="12"/>
      <c r="B313" s="212"/>
      <c r="C313" s="213"/>
      <c r="D313" s="214" t="s">
        <v>75</v>
      </c>
      <c r="E313" s="226" t="s">
        <v>500</v>
      </c>
      <c r="F313" s="226" t="s">
        <v>501</v>
      </c>
      <c r="G313" s="213"/>
      <c r="H313" s="213"/>
      <c r="I313" s="216"/>
      <c r="J313" s="227">
        <f>BK313</f>
        <v>0</v>
      </c>
      <c r="K313" s="213"/>
      <c r="L313" s="218"/>
      <c r="M313" s="219"/>
      <c r="N313" s="220"/>
      <c r="O313" s="220"/>
      <c r="P313" s="221">
        <f>SUM(P314:P319)</f>
        <v>0</v>
      </c>
      <c r="Q313" s="220"/>
      <c r="R313" s="221">
        <f>SUM(R314:R319)</f>
        <v>0</v>
      </c>
      <c r="S313" s="220"/>
      <c r="T313" s="222">
        <f>SUM(T314:T319)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3" t="s">
        <v>153</v>
      </c>
      <c r="AT313" s="224" t="s">
        <v>75</v>
      </c>
      <c r="AU313" s="224" t="s">
        <v>84</v>
      </c>
      <c r="AY313" s="223" t="s">
        <v>142</v>
      </c>
      <c r="BK313" s="225">
        <f>SUM(BK314:BK319)</f>
        <v>0</v>
      </c>
    </row>
    <row r="314" s="2" customFormat="1" ht="16.5" customHeight="1">
      <c r="A314" s="39"/>
      <c r="B314" s="40"/>
      <c r="C314" s="228" t="s">
        <v>502</v>
      </c>
      <c r="D314" s="228" t="s">
        <v>144</v>
      </c>
      <c r="E314" s="229" t="s">
        <v>503</v>
      </c>
      <c r="F314" s="230" t="s">
        <v>504</v>
      </c>
      <c r="G314" s="231" t="s">
        <v>361</v>
      </c>
      <c r="H314" s="232">
        <v>1</v>
      </c>
      <c r="I314" s="233"/>
      <c r="J314" s="234">
        <f>ROUND(I314*H314,2)</f>
        <v>0</v>
      </c>
      <c r="K314" s="235"/>
      <c r="L314" s="45"/>
      <c r="M314" s="236" t="s">
        <v>1</v>
      </c>
      <c r="N314" s="237" t="s">
        <v>41</v>
      </c>
      <c r="O314" s="92"/>
      <c r="P314" s="238">
        <f>O314*H314</f>
        <v>0</v>
      </c>
      <c r="Q314" s="238">
        <v>0</v>
      </c>
      <c r="R314" s="238">
        <f>Q314*H314</f>
        <v>0</v>
      </c>
      <c r="S314" s="238">
        <v>0</v>
      </c>
      <c r="T314" s="23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477</v>
      </c>
      <c r="AT314" s="240" t="s">
        <v>144</v>
      </c>
      <c r="AU314" s="240" t="s">
        <v>86</v>
      </c>
      <c r="AY314" s="18" t="s">
        <v>142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84</v>
      </c>
      <c r="BK314" s="241">
        <f>ROUND(I314*H314,2)</f>
        <v>0</v>
      </c>
      <c r="BL314" s="18" t="s">
        <v>477</v>
      </c>
      <c r="BM314" s="240" t="s">
        <v>505</v>
      </c>
    </row>
    <row r="315" s="2" customFormat="1">
      <c r="A315" s="39"/>
      <c r="B315" s="40"/>
      <c r="C315" s="41"/>
      <c r="D315" s="244" t="s">
        <v>313</v>
      </c>
      <c r="E315" s="41"/>
      <c r="F315" s="297" t="s">
        <v>506</v>
      </c>
      <c r="G315" s="41"/>
      <c r="H315" s="41"/>
      <c r="I315" s="298"/>
      <c r="J315" s="41"/>
      <c r="K315" s="41"/>
      <c r="L315" s="45"/>
      <c r="M315" s="299"/>
      <c r="N315" s="300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313</v>
      </c>
      <c r="AU315" s="18" t="s">
        <v>86</v>
      </c>
    </row>
    <row r="316" s="2" customFormat="1" ht="16.5" customHeight="1">
      <c r="A316" s="39"/>
      <c r="B316" s="40"/>
      <c r="C316" s="228" t="s">
        <v>507</v>
      </c>
      <c r="D316" s="228" t="s">
        <v>144</v>
      </c>
      <c r="E316" s="229" t="s">
        <v>508</v>
      </c>
      <c r="F316" s="230" t="s">
        <v>509</v>
      </c>
      <c r="G316" s="231" t="s">
        <v>361</v>
      </c>
      <c r="H316" s="232">
        <v>1</v>
      </c>
      <c r="I316" s="233"/>
      <c r="J316" s="234">
        <f>ROUND(I316*H316,2)</f>
        <v>0</v>
      </c>
      <c r="K316" s="235"/>
      <c r="L316" s="45"/>
      <c r="M316" s="236" t="s">
        <v>1</v>
      </c>
      <c r="N316" s="237" t="s">
        <v>41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477</v>
      </c>
      <c r="AT316" s="240" t="s">
        <v>144</v>
      </c>
      <c r="AU316" s="240" t="s">
        <v>86</v>
      </c>
      <c r="AY316" s="18" t="s">
        <v>142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84</v>
      </c>
      <c r="BK316" s="241">
        <f>ROUND(I316*H316,2)</f>
        <v>0</v>
      </c>
      <c r="BL316" s="18" t="s">
        <v>477</v>
      </c>
      <c r="BM316" s="240" t="s">
        <v>510</v>
      </c>
    </row>
    <row r="317" s="2" customFormat="1">
      <c r="A317" s="39"/>
      <c r="B317" s="40"/>
      <c r="C317" s="41"/>
      <c r="D317" s="244" t="s">
        <v>313</v>
      </c>
      <c r="E317" s="41"/>
      <c r="F317" s="297" t="s">
        <v>506</v>
      </c>
      <c r="G317" s="41"/>
      <c r="H317" s="41"/>
      <c r="I317" s="298"/>
      <c r="J317" s="41"/>
      <c r="K317" s="41"/>
      <c r="L317" s="45"/>
      <c r="M317" s="299"/>
      <c r="N317" s="300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313</v>
      </c>
      <c r="AU317" s="18" t="s">
        <v>86</v>
      </c>
    </row>
    <row r="318" s="2" customFormat="1" ht="24.15" customHeight="1">
      <c r="A318" s="39"/>
      <c r="B318" s="40"/>
      <c r="C318" s="228" t="s">
        <v>511</v>
      </c>
      <c r="D318" s="228" t="s">
        <v>144</v>
      </c>
      <c r="E318" s="229" t="s">
        <v>512</v>
      </c>
      <c r="F318" s="230" t="s">
        <v>513</v>
      </c>
      <c r="G318" s="231" t="s">
        <v>514</v>
      </c>
      <c r="H318" s="232">
        <v>1</v>
      </c>
      <c r="I318" s="233"/>
      <c r="J318" s="234">
        <f>ROUND(I318*H318,2)</f>
        <v>0</v>
      </c>
      <c r="K318" s="235"/>
      <c r="L318" s="45"/>
      <c r="M318" s="236" t="s">
        <v>1</v>
      </c>
      <c r="N318" s="237" t="s">
        <v>41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477</v>
      </c>
      <c r="AT318" s="240" t="s">
        <v>144</v>
      </c>
      <c r="AU318" s="240" t="s">
        <v>86</v>
      </c>
      <c r="AY318" s="18" t="s">
        <v>142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84</v>
      </c>
      <c r="BK318" s="241">
        <f>ROUND(I318*H318,2)</f>
        <v>0</v>
      </c>
      <c r="BL318" s="18" t="s">
        <v>477</v>
      </c>
      <c r="BM318" s="240" t="s">
        <v>515</v>
      </c>
    </row>
    <row r="319" s="2" customFormat="1">
      <c r="A319" s="39"/>
      <c r="B319" s="40"/>
      <c r="C319" s="41"/>
      <c r="D319" s="244" t="s">
        <v>313</v>
      </c>
      <c r="E319" s="41"/>
      <c r="F319" s="297" t="s">
        <v>506</v>
      </c>
      <c r="G319" s="41"/>
      <c r="H319" s="41"/>
      <c r="I319" s="298"/>
      <c r="J319" s="41"/>
      <c r="K319" s="41"/>
      <c r="L319" s="45"/>
      <c r="M319" s="302"/>
      <c r="N319" s="303"/>
      <c r="O319" s="304"/>
      <c r="P319" s="304"/>
      <c r="Q319" s="304"/>
      <c r="R319" s="304"/>
      <c r="S319" s="304"/>
      <c r="T319" s="305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313</v>
      </c>
      <c r="AU319" s="18" t="s">
        <v>86</v>
      </c>
    </row>
    <row r="320" s="2" customFormat="1" ht="6.96" customHeight="1">
      <c r="A320" s="39"/>
      <c r="B320" s="67"/>
      <c r="C320" s="68"/>
      <c r="D320" s="68"/>
      <c r="E320" s="68"/>
      <c r="F320" s="68"/>
      <c r="G320" s="68"/>
      <c r="H320" s="68"/>
      <c r="I320" s="68"/>
      <c r="J320" s="68"/>
      <c r="K320" s="68"/>
      <c r="L320" s="45"/>
      <c r="M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</row>
  </sheetData>
  <sheetProtection sheet="1" autoFilter="0" formatColumns="0" formatRows="0" objects="1" scenarios="1" spinCount="100000" saltValue="JIE+6Qp5cf/E8hvTyRXDtfJBE2KLwbBvUD5fEZg+XjsHmibfbleitUFhyU8vsSP25XugiGMC/eqwGlAkVWtDRw==" hashValue="yv04lsYmoz7Gtx3lzb6NdnRNY3Iy6zcx6pK01nKTVDLqQ9MtB1gApCfW68G+/1m+514BBQc2HvudsSHU1+et4g==" algorithmName="SHA-512" password="999E"/>
  <autoFilter ref="C131:K319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Objekty OU, část D a DM, WC imobilní + výtah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516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19.25" customHeight="1">
      <c r="A27" s="155"/>
      <c r="B27" s="156"/>
      <c r="C27" s="155"/>
      <c r="D27" s="155"/>
      <c r="E27" s="157" t="s">
        <v>517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36</v>
      </c>
      <c r="E30" s="39"/>
      <c r="F30" s="39"/>
      <c r="G30" s="39"/>
      <c r="H30" s="39"/>
      <c r="I30" s="39"/>
      <c r="J30" s="161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38</v>
      </c>
      <c r="G32" s="39"/>
      <c r="H32" s="39"/>
      <c r="I32" s="162" t="s">
        <v>37</v>
      </c>
      <c r="J32" s="162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40</v>
      </c>
      <c r="E33" s="151" t="s">
        <v>41</v>
      </c>
      <c r="F33" s="164">
        <f>ROUND((SUM(BE127:BE239)),  2)</f>
        <v>0</v>
      </c>
      <c r="G33" s="39"/>
      <c r="H33" s="39"/>
      <c r="I33" s="165">
        <v>0.20999999999999999</v>
      </c>
      <c r="J33" s="164">
        <f>ROUND(((SUM(BE127:BE239))*I33),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42</v>
      </c>
      <c r="F34" s="164">
        <f>ROUND((SUM(BF127:BF239)),  2)</f>
        <v>0</v>
      </c>
      <c r="G34" s="39"/>
      <c r="H34" s="39"/>
      <c r="I34" s="165">
        <v>0.12</v>
      </c>
      <c r="J34" s="164">
        <f>ROUND(((SUM(BF127:BF239))*I34),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43</v>
      </c>
      <c r="F35" s="164">
        <f>ROUND((SUM(BG127:BG239)),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44</v>
      </c>
      <c r="F36" s="164">
        <f>ROUND((SUM(BH127:BH239)),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ROUND((SUM(BI127:BI239)),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Objekty OU, část D a DM, WC imobilní + výtah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D.1.2 - Stavebně konstrukční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107</v>
      </c>
      <c r="D94" s="186"/>
      <c r="E94" s="186"/>
      <c r="F94" s="186"/>
      <c r="G94" s="186"/>
      <c r="H94" s="186"/>
      <c r="I94" s="186"/>
      <c r="J94" s="187" t="s">
        <v>108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109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s="9" customFormat="1" ht="24.96" customHeight="1">
      <c r="A97" s="9"/>
      <c r="B97" s="189"/>
      <c r="C97" s="190"/>
      <c r="D97" s="191" t="s">
        <v>111</v>
      </c>
      <c r="E97" s="192"/>
      <c r="F97" s="192"/>
      <c r="G97" s="192"/>
      <c r="H97" s="192"/>
      <c r="I97" s="192"/>
      <c r="J97" s="193">
        <f>J128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518</v>
      </c>
      <c r="E98" s="197"/>
      <c r="F98" s="197"/>
      <c r="G98" s="197"/>
      <c r="H98" s="197"/>
      <c r="I98" s="197"/>
      <c r="J98" s="198">
        <f>J129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113</v>
      </c>
      <c r="E99" s="197"/>
      <c r="F99" s="197"/>
      <c r="G99" s="197"/>
      <c r="H99" s="197"/>
      <c r="I99" s="197"/>
      <c r="J99" s="198">
        <f>J142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519</v>
      </c>
      <c r="E100" s="197"/>
      <c r="F100" s="197"/>
      <c r="G100" s="197"/>
      <c r="H100" s="197"/>
      <c r="I100" s="197"/>
      <c r="J100" s="198">
        <f>J158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114</v>
      </c>
      <c r="E101" s="197"/>
      <c r="F101" s="197"/>
      <c r="G101" s="197"/>
      <c r="H101" s="197"/>
      <c r="I101" s="197"/>
      <c r="J101" s="198">
        <f>J199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115</v>
      </c>
      <c r="E102" s="197"/>
      <c r="F102" s="197"/>
      <c r="G102" s="197"/>
      <c r="H102" s="197"/>
      <c r="I102" s="197"/>
      <c r="J102" s="198">
        <f>J201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520</v>
      </c>
      <c r="E103" s="197"/>
      <c r="F103" s="197"/>
      <c r="G103" s="197"/>
      <c r="H103" s="197"/>
      <c r="I103" s="197"/>
      <c r="J103" s="198">
        <f>J210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116</v>
      </c>
      <c r="E104" s="197"/>
      <c r="F104" s="197"/>
      <c r="G104" s="197"/>
      <c r="H104" s="197"/>
      <c r="I104" s="197"/>
      <c r="J104" s="198">
        <f>J216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117</v>
      </c>
      <c r="E105" s="192"/>
      <c r="F105" s="192"/>
      <c r="G105" s="192"/>
      <c r="H105" s="192"/>
      <c r="I105" s="192"/>
      <c r="J105" s="193">
        <f>J218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521</v>
      </c>
      <c r="E106" s="197"/>
      <c r="F106" s="197"/>
      <c r="G106" s="197"/>
      <c r="H106" s="197"/>
      <c r="I106" s="197"/>
      <c r="J106" s="198">
        <f>J219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522</v>
      </c>
      <c r="E107" s="197"/>
      <c r="F107" s="197"/>
      <c r="G107" s="197"/>
      <c r="H107" s="197"/>
      <c r="I107" s="197"/>
      <c r="J107" s="198">
        <f>J236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127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4" t="str">
        <f>E7</f>
        <v>Objekty OU, část D a DM, WC imobilní + výtah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103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D.1.2 - Stavebně konstrukční řešení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 xml:space="preserve"> </v>
      </c>
      <c r="G121" s="41"/>
      <c r="H121" s="41"/>
      <c r="I121" s="33" t="s">
        <v>22</v>
      </c>
      <c r="J121" s="80" t="str">
        <f>IF(J12="","",J12)</f>
        <v>31. 8. 2018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Ostravská univerzita</v>
      </c>
      <c r="G123" s="41"/>
      <c r="H123" s="41"/>
      <c r="I123" s="33" t="s">
        <v>30</v>
      </c>
      <c r="J123" s="37" t="str">
        <f>E21</f>
        <v>Marpo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33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128</v>
      </c>
      <c r="D126" s="203" t="s">
        <v>61</v>
      </c>
      <c r="E126" s="203" t="s">
        <v>57</v>
      </c>
      <c r="F126" s="203" t="s">
        <v>58</v>
      </c>
      <c r="G126" s="203" t="s">
        <v>129</v>
      </c>
      <c r="H126" s="203" t="s">
        <v>130</v>
      </c>
      <c r="I126" s="203" t="s">
        <v>131</v>
      </c>
      <c r="J126" s="204" t="s">
        <v>108</v>
      </c>
      <c r="K126" s="205" t="s">
        <v>132</v>
      </c>
      <c r="L126" s="206"/>
      <c r="M126" s="101" t="s">
        <v>1</v>
      </c>
      <c r="N126" s="102" t="s">
        <v>40</v>
      </c>
      <c r="O126" s="102" t="s">
        <v>133</v>
      </c>
      <c r="P126" s="102" t="s">
        <v>134</v>
      </c>
      <c r="Q126" s="102" t="s">
        <v>135</v>
      </c>
      <c r="R126" s="102" t="s">
        <v>136</v>
      </c>
      <c r="S126" s="102" t="s">
        <v>137</v>
      </c>
      <c r="T126" s="103" t="s">
        <v>138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139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P128+P218</f>
        <v>0</v>
      </c>
      <c r="Q127" s="105"/>
      <c r="R127" s="209">
        <f>R128+R218</f>
        <v>76.112233750000016</v>
      </c>
      <c r="S127" s="105"/>
      <c r="T127" s="210">
        <f>T128+T218</f>
        <v>0.066000000000000003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75</v>
      </c>
      <c r="AU127" s="18" t="s">
        <v>110</v>
      </c>
      <c r="BK127" s="211">
        <f>BK128+BK218</f>
        <v>0</v>
      </c>
    </row>
    <row r="128" s="12" customFormat="1" ht="25.92" customHeight="1">
      <c r="A128" s="12"/>
      <c r="B128" s="212"/>
      <c r="C128" s="213"/>
      <c r="D128" s="214" t="s">
        <v>75</v>
      </c>
      <c r="E128" s="215" t="s">
        <v>140</v>
      </c>
      <c r="F128" s="215" t="s">
        <v>141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P129+P142+P158+P199+P201+P210+P216</f>
        <v>0</v>
      </c>
      <c r="Q128" s="220"/>
      <c r="R128" s="221">
        <f>R129+R142+R158+R199+R201+R210+R216</f>
        <v>76.108108750000014</v>
      </c>
      <c r="S128" s="220"/>
      <c r="T128" s="222">
        <f>T129+T142+T158+T199+T201+T210+T216</f>
        <v>0.066000000000000003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84</v>
      </c>
      <c r="AT128" s="224" t="s">
        <v>75</v>
      </c>
      <c r="AU128" s="224" t="s">
        <v>76</v>
      </c>
      <c r="AY128" s="223" t="s">
        <v>142</v>
      </c>
      <c r="BK128" s="225">
        <f>BK129+BK142+BK158+BK199+BK201+BK210+BK216</f>
        <v>0</v>
      </c>
    </row>
    <row r="129" s="12" customFormat="1" ht="22.8" customHeight="1">
      <c r="A129" s="12"/>
      <c r="B129" s="212"/>
      <c r="C129" s="213"/>
      <c r="D129" s="214" t="s">
        <v>75</v>
      </c>
      <c r="E129" s="226" t="s">
        <v>86</v>
      </c>
      <c r="F129" s="226" t="s">
        <v>523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SUM(P130:P141)</f>
        <v>0</v>
      </c>
      <c r="Q129" s="220"/>
      <c r="R129" s="221">
        <f>SUM(R130:R141)</f>
        <v>19.488367499999999</v>
      </c>
      <c r="S129" s="220"/>
      <c r="T129" s="222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84</v>
      </c>
      <c r="AT129" s="224" t="s">
        <v>75</v>
      </c>
      <c r="AU129" s="224" t="s">
        <v>84</v>
      </c>
      <c r="AY129" s="223" t="s">
        <v>142</v>
      </c>
      <c r="BK129" s="225">
        <f>SUM(BK130:BK141)</f>
        <v>0</v>
      </c>
    </row>
    <row r="130" s="2" customFormat="1" ht="24.15" customHeight="1">
      <c r="A130" s="39"/>
      <c r="B130" s="40"/>
      <c r="C130" s="228" t="s">
        <v>84</v>
      </c>
      <c r="D130" s="228" t="s">
        <v>144</v>
      </c>
      <c r="E130" s="229" t="s">
        <v>524</v>
      </c>
      <c r="F130" s="230" t="s">
        <v>525</v>
      </c>
      <c r="G130" s="231" t="s">
        <v>283</v>
      </c>
      <c r="H130" s="232">
        <v>48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41</v>
      </c>
      <c r="O130" s="92"/>
      <c r="P130" s="238">
        <f>O130*H130</f>
        <v>0</v>
      </c>
      <c r="Q130" s="238">
        <v>0.00020000000000000001</v>
      </c>
      <c r="R130" s="238">
        <f>Q130*H130</f>
        <v>0.0096000000000000009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148</v>
      </c>
      <c r="AT130" s="240" t="s">
        <v>144</v>
      </c>
      <c r="AU130" s="240" t="s">
        <v>86</v>
      </c>
      <c r="AY130" s="18" t="s">
        <v>142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84</v>
      </c>
      <c r="BK130" s="241">
        <f>ROUND(I130*H130,2)</f>
        <v>0</v>
      </c>
      <c r="BL130" s="18" t="s">
        <v>148</v>
      </c>
      <c r="BM130" s="240" t="s">
        <v>211</v>
      </c>
    </row>
    <row r="131" s="2" customFormat="1" ht="24.15" customHeight="1">
      <c r="A131" s="39"/>
      <c r="B131" s="40"/>
      <c r="C131" s="228" t="s">
        <v>86</v>
      </c>
      <c r="D131" s="228" t="s">
        <v>144</v>
      </c>
      <c r="E131" s="229" t="s">
        <v>526</v>
      </c>
      <c r="F131" s="230" t="s">
        <v>527</v>
      </c>
      <c r="G131" s="231" t="s">
        <v>147</v>
      </c>
      <c r="H131" s="232">
        <v>6.9500000000000002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41</v>
      </c>
      <c r="O131" s="92"/>
      <c r="P131" s="238">
        <f>O131*H131</f>
        <v>0</v>
      </c>
      <c r="Q131" s="238">
        <v>2.5504500000000001</v>
      </c>
      <c r="R131" s="238">
        <f>Q131*H131</f>
        <v>17.725627500000002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148</v>
      </c>
      <c r="AT131" s="240" t="s">
        <v>144</v>
      </c>
      <c r="AU131" s="240" t="s">
        <v>86</v>
      </c>
      <c r="AY131" s="18" t="s">
        <v>142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84</v>
      </c>
      <c r="BK131" s="241">
        <f>ROUND(I131*H131,2)</f>
        <v>0</v>
      </c>
      <c r="BL131" s="18" t="s">
        <v>148</v>
      </c>
      <c r="BM131" s="240" t="s">
        <v>309</v>
      </c>
    </row>
    <row r="132" s="2" customFormat="1" ht="21.75" customHeight="1">
      <c r="A132" s="39"/>
      <c r="B132" s="40"/>
      <c r="C132" s="228" t="s">
        <v>153</v>
      </c>
      <c r="D132" s="228" t="s">
        <v>144</v>
      </c>
      <c r="E132" s="229" t="s">
        <v>528</v>
      </c>
      <c r="F132" s="230" t="s">
        <v>529</v>
      </c>
      <c r="G132" s="231" t="s">
        <v>283</v>
      </c>
      <c r="H132" s="232">
        <v>48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41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148</v>
      </c>
      <c r="AT132" s="240" t="s">
        <v>144</v>
      </c>
      <c r="AU132" s="240" t="s">
        <v>86</v>
      </c>
      <c r="AY132" s="18" t="s">
        <v>142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84</v>
      </c>
      <c r="BK132" s="241">
        <f>ROUND(I132*H132,2)</f>
        <v>0</v>
      </c>
      <c r="BL132" s="18" t="s">
        <v>148</v>
      </c>
      <c r="BM132" s="240" t="s">
        <v>326</v>
      </c>
    </row>
    <row r="133" s="2" customFormat="1">
      <c r="A133" s="39"/>
      <c r="B133" s="40"/>
      <c r="C133" s="41"/>
      <c r="D133" s="244" t="s">
        <v>313</v>
      </c>
      <c r="E133" s="41"/>
      <c r="F133" s="297" t="s">
        <v>530</v>
      </c>
      <c r="G133" s="41"/>
      <c r="H133" s="41"/>
      <c r="I133" s="298"/>
      <c r="J133" s="41"/>
      <c r="K133" s="41"/>
      <c r="L133" s="45"/>
      <c r="M133" s="299"/>
      <c r="N133" s="300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313</v>
      </c>
      <c r="AU133" s="18" t="s">
        <v>86</v>
      </c>
    </row>
    <row r="134" s="13" customFormat="1">
      <c r="A134" s="13"/>
      <c r="B134" s="242"/>
      <c r="C134" s="243"/>
      <c r="D134" s="244" t="s">
        <v>160</v>
      </c>
      <c r="E134" s="245" t="s">
        <v>1</v>
      </c>
      <c r="F134" s="246" t="s">
        <v>531</v>
      </c>
      <c r="G134" s="243"/>
      <c r="H134" s="247">
        <v>48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160</v>
      </c>
      <c r="AU134" s="253" t="s">
        <v>86</v>
      </c>
      <c r="AV134" s="13" t="s">
        <v>86</v>
      </c>
      <c r="AW134" s="13" t="s">
        <v>32</v>
      </c>
      <c r="AX134" s="13" t="s">
        <v>76</v>
      </c>
      <c r="AY134" s="253" t="s">
        <v>142</v>
      </c>
    </row>
    <row r="135" s="14" customFormat="1">
      <c r="A135" s="14"/>
      <c r="B135" s="254"/>
      <c r="C135" s="255"/>
      <c r="D135" s="244" t="s">
        <v>160</v>
      </c>
      <c r="E135" s="256" t="s">
        <v>1</v>
      </c>
      <c r="F135" s="257" t="s">
        <v>162</v>
      </c>
      <c r="G135" s="255"/>
      <c r="H135" s="258">
        <v>48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160</v>
      </c>
      <c r="AU135" s="264" t="s">
        <v>86</v>
      </c>
      <c r="AV135" s="14" t="s">
        <v>148</v>
      </c>
      <c r="AW135" s="14" t="s">
        <v>32</v>
      </c>
      <c r="AX135" s="14" t="s">
        <v>84</v>
      </c>
      <c r="AY135" s="264" t="s">
        <v>142</v>
      </c>
    </row>
    <row r="136" s="2" customFormat="1" ht="16.5" customHeight="1">
      <c r="A136" s="39"/>
      <c r="B136" s="40"/>
      <c r="C136" s="228" t="s">
        <v>148</v>
      </c>
      <c r="D136" s="228" t="s">
        <v>144</v>
      </c>
      <c r="E136" s="229" t="s">
        <v>532</v>
      </c>
      <c r="F136" s="230" t="s">
        <v>533</v>
      </c>
      <c r="G136" s="231" t="s">
        <v>283</v>
      </c>
      <c r="H136" s="232">
        <v>30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0.037010000000000001</v>
      </c>
      <c r="R136" s="238">
        <f>Q136*H136</f>
        <v>1.1103000000000001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148</v>
      </c>
      <c r="AT136" s="240" t="s">
        <v>144</v>
      </c>
      <c r="AU136" s="240" t="s">
        <v>86</v>
      </c>
      <c r="AY136" s="18" t="s">
        <v>142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84</v>
      </c>
      <c r="BK136" s="241">
        <f>ROUND(I136*H136,2)</f>
        <v>0</v>
      </c>
      <c r="BL136" s="18" t="s">
        <v>148</v>
      </c>
      <c r="BM136" s="240" t="s">
        <v>340</v>
      </c>
    </row>
    <row r="137" s="13" customFormat="1">
      <c r="A137" s="13"/>
      <c r="B137" s="242"/>
      <c r="C137" s="243"/>
      <c r="D137" s="244" t="s">
        <v>160</v>
      </c>
      <c r="E137" s="245" t="s">
        <v>1</v>
      </c>
      <c r="F137" s="246" t="s">
        <v>534</v>
      </c>
      <c r="G137" s="243"/>
      <c r="H137" s="247">
        <v>30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160</v>
      </c>
      <c r="AU137" s="253" t="s">
        <v>86</v>
      </c>
      <c r="AV137" s="13" t="s">
        <v>86</v>
      </c>
      <c r="AW137" s="13" t="s">
        <v>32</v>
      </c>
      <c r="AX137" s="13" t="s">
        <v>76</v>
      </c>
      <c r="AY137" s="253" t="s">
        <v>142</v>
      </c>
    </row>
    <row r="138" s="14" customFormat="1">
      <c r="A138" s="14"/>
      <c r="B138" s="254"/>
      <c r="C138" s="255"/>
      <c r="D138" s="244" t="s">
        <v>160</v>
      </c>
      <c r="E138" s="256" t="s">
        <v>1</v>
      </c>
      <c r="F138" s="257" t="s">
        <v>162</v>
      </c>
      <c r="G138" s="255"/>
      <c r="H138" s="258">
        <v>30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160</v>
      </c>
      <c r="AU138" s="264" t="s">
        <v>86</v>
      </c>
      <c r="AV138" s="14" t="s">
        <v>148</v>
      </c>
      <c r="AW138" s="14" t="s">
        <v>32</v>
      </c>
      <c r="AX138" s="14" t="s">
        <v>84</v>
      </c>
      <c r="AY138" s="264" t="s">
        <v>142</v>
      </c>
    </row>
    <row r="139" s="2" customFormat="1" ht="16.5" customHeight="1">
      <c r="A139" s="39"/>
      <c r="B139" s="40"/>
      <c r="C139" s="265" t="s">
        <v>163</v>
      </c>
      <c r="D139" s="265" t="s">
        <v>188</v>
      </c>
      <c r="E139" s="266" t="s">
        <v>535</v>
      </c>
      <c r="F139" s="267" t="s">
        <v>536</v>
      </c>
      <c r="G139" s="268" t="s">
        <v>283</v>
      </c>
      <c r="H139" s="269">
        <v>33</v>
      </c>
      <c r="I139" s="270"/>
      <c r="J139" s="271">
        <f>ROUND(I139*H139,2)</f>
        <v>0</v>
      </c>
      <c r="K139" s="272"/>
      <c r="L139" s="273"/>
      <c r="M139" s="274" t="s">
        <v>1</v>
      </c>
      <c r="N139" s="275" t="s">
        <v>41</v>
      </c>
      <c r="O139" s="92"/>
      <c r="P139" s="238">
        <f>O139*H139</f>
        <v>0</v>
      </c>
      <c r="Q139" s="238">
        <v>0.019480000000000001</v>
      </c>
      <c r="R139" s="238">
        <f>Q139*H139</f>
        <v>0.64284000000000008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176</v>
      </c>
      <c r="AT139" s="240" t="s">
        <v>188</v>
      </c>
      <c r="AU139" s="240" t="s">
        <v>86</v>
      </c>
      <c r="AY139" s="18" t="s">
        <v>142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84</v>
      </c>
      <c r="BK139" s="241">
        <f>ROUND(I139*H139,2)</f>
        <v>0</v>
      </c>
      <c r="BL139" s="18" t="s">
        <v>148</v>
      </c>
      <c r="BM139" s="240" t="s">
        <v>352</v>
      </c>
    </row>
    <row r="140" s="13" customFormat="1">
      <c r="A140" s="13"/>
      <c r="B140" s="242"/>
      <c r="C140" s="243"/>
      <c r="D140" s="244" t="s">
        <v>160</v>
      </c>
      <c r="E140" s="245" t="s">
        <v>1</v>
      </c>
      <c r="F140" s="246" t="s">
        <v>537</v>
      </c>
      <c r="G140" s="243"/>
      <c r="H140" s="247">
        <v>33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160</v>
      </c>
      <c r="AU140" s="253" t="s">
        <v>86</v>
      </c>
      <c r="AV140" s="13" t="s">
        <v>86</v>
      </c>
      <c r="AW140" s="13" t="s">
        <v>32</v>
      </c>
      <c r="AX140" s="13" t="s">
        <v>76</v>
      </c>
      <c r="AY140" s="253" t="s">
        <v>142</v>
      </c>
    </row>
    <row r="141" s="14" customFormat="1">
      <c r="A141" s="14"/>
      <c r="B141" s="254"/>
      <c r="C141" s="255"/>
      <c r="D141" s="244" t="s">
        <v>160</v>
      </c>
      <c r="E141" s="256" t="s">
        <v>1</v>
      </c>
      <c r="F141" s="257" t="s">
        <v>162</v>
      </c>
      <c r="G141" s="255"/>
      <c r="H141" s="258">
        <v>33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4" t="s">
        <v>160</v>
      </c>
      <c r="AU141" s="264" t="s">
        <v>86</v>
      </c>
      <c r="AV141" s="14" t="s">
        <v>148</v>
      </c>
      <c r="AW141" s="14" t="s">
        <v>32</v>
      </c>
      <c r="AX141" s="14" t="s">
        <v>84</v>
      </c>
      <c r="AY141" s="264" t="s">
        <v>142</v>
      </c>
    </row>
    <row r="142" s="12" customFormat="1" ht="22.8" customHeight="1">
      <c r="A142" s="12"/>
      <c r="B142" s="212"/>
      <c r="C142" s="213"/>
      <c r="D142" s="214" t="s">
        <v>75</v>
      </c>
      <c r="E142" s="226" t="s">
        <v>153</v>
      </c>
      <c r="F142" s="226" t="s">
        <v>197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SUM(P143:P157)</f>
        <v>0</v>
      </c>
      <c r="Q142" s="220"/>
      <c r="R142" s="221">
        <f>SUM(R143:R157)</f>
        <v>17.465173409999998</v>
      </c>
      <c r="S142" s="220"/>
      <c r="T142" s="222">
        <f>SUM(T143:T157)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84</v>
      </c>
      <c r="AT142" s="224" t="s">
        <v>75</v>
      </c>
      <c r="AU142" s="224" t="s">
        <v>84</v>
      </c>
      <c r="AY142" s="223" t="s">
        <v>142</v>
      </c>
      <c r="BK142" s="225">
        <f>SUM(BK143:BK157)</f>
        <v>0</v>
      </c>
    </row>
    <row r="143" s="2" customFormat="1" ht="24.15" customHeight="1">
      <c r="A143" s="39"/>
      <c r="B143" s="40"/>
      <c r="C143" s="228" t="s">
        <v>167</v>
      </c>
      <c r="D143" s="228" t="s">
        <v>144</v>
      </c>
      <c r="E143" s="229" t="s">
        <v>538</v>
      </c>
      <c r="F143" s="230" t="s">
        <v>539</v>
      </c>
      <c r="G143" s="231" t="s">
        <v>147</v>
      </c>
      <c r="H143" s="232">
        <v>6.7039999999999997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41</v>
      </c>
      <c r="O143" s="92"/>
      <c r="P143" s="238">
        <f>O143*H143</f>
        <v>0</v>
      </c>
      <c r="Q143" s="238">
        <v>2.5143</v>
      </c>
      <c r="R143" s="238">
        <f>Q143*H143</f>
        <v>16.855867199999999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148</v>
      </c>
      <c r="AT143" s="240" t="s">
        <v>144</v>
      </c>
      <c r="AU143" s="240" t="s">
        <v>86</v>
      </c>
      <c r="AY143" s="18" t="s">
        <v>142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84</v>
      </c>
      <c r="BK143" s="241">
        <f>ROUND(I143*H143,2)</f>
        <v>0</v>
      </c>
      <c r="BL143" s="18" t="s">
        <v>148</v>
      </c>
      <c r="BM143" s="240" t="s">
        <v>363</v>
      </c>
    </row>
    <row r="144" s="13" customFormat="1">
      <c r="A144" s="13"/>
      <c r="B144" s="242"/>
      <c r="C144" s="243"/>
      <c r="D144" s="244" t="s">
        <v>160</v>
      </c>
      <c r="E144" s="245" t="s">
        <v>1</v>
      </c>
      <c r="F144" s="246" t="s">
        <v>540</v>
      </c>
      <c r="G144" s="243"/>
      <c r="H144" s="247">
        <v>2.5339999999999998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160</v>
      </c>
      <c r="AU144" s="253" t="s">
        <v>86</v>
      </c>
      <c r="AV144" s="13" t="s">
        <v>86</v>
      </c>
      <c r="AW144" s="13" t="s">
        <v>32</v>
      </c>
      <c r="AX144" s="13" t="s">
        <v>76</v>
      </c>
      <c r="AY144" s="253" t="s">
        <v>142</v>
      </c>
    </row>
    <row r="145" s="13" customFormat="1">
      <c r="A145" s="13"/>
      <c r="B145" s="242"/>
      <c r="C145" s="243"/>
      <c r="D145" s="244" t="s">
        <v>160</v>
      </c>
      <c r="E145" s="245" t="s">
        <v>1</v>
      </c>
      <c r="F145" s="246" t="s">
        <v>541</v>
      </c>
      <c r="G145" s="243"/>
      <c r="H145" s="247">
        <v>4.1699999999999999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160</v>
      </c>
      <c r="AU145" s="253" t="s">
        <v>86</v>
      </c>
      <c r="AV145" s="13" t="s">
        <v>86</v>
      </c>
      <c r="AW145" s="13" t="s">
        <v>32</v>
      </c>
      <c r="AX145" s="13" t="s">
        <v>76</v>
      </c>
      <c r="AY145" s="253" t="s">
        <v>142</v>
      </c>
    </row>
    <row r="146" s="14" customFormat="1">
      <c r="A146" s="14"/>
      <c r="B146" s="254"/>
      <c r="C146" s="255"/>
      <c r="D146" s="244" t="s">
        <v>160</v>
      </c>
      <c r="E146" s="256" t="s">
        <v>1</v>
      </c>
      <c r="F146" s="257" t="s">
        <v>162</v>
      </c>
      <c r="G146" s="255"/>
      <c r="H146" s="258">
        <v>6.7039999999999997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160</v>
      </c>
      <c r="AU146" s="264" t="s">
        <v>86</v>
      </c>
      <c r="AV146" s="14" t="s">
        <v>148</v>
      </c>
      <c r="AW146" s="14" t="s">
        <v>32</v>
      </c>
      <c r="AX146" s="14" t="s">
        <v>84</v>
      </c>
      <c r="AY146" s="264" t="s">
        <v>142</v>
      </c>
    </row>
    <row r="147" s="2" customFormat="1" ht="24.15" customHeight="1">
      <c r="A147" s="39"/>
      <c r="B147" s="40"/>
      <c r="C147" s="228" t="s">
        <v>172</v>
      </c>
      <c r="D147" s="228" t="s">
        <v>144</v>
      </c>
      <c r="E147" s="229" t="s">
        <v>542</v>
      </c>
      <c r="F147" s="230" t="s">
        <v>543</v>
      </c>
      <c r="G147" s="231" t="s">
        <v>200</v>
      </c>
      <c r="H147" s="232">
        <v>22.170999999999999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41</v>
      </c>
      <c r="O147" s="92"/>
      <c r="P147" s="238">
        <f>O147*H147</f>
        <v>0</v>
      </c>
      <c r="Q147" s="238">
        <v>0.0016199999999999999</v>
      </c>
      <c r="R147" s="238">
        <f>Q147*H147</f>
        <v>0.035917019999999994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148</v>
      </c>
      <c r="AT147" s="240" t="s">
        <v>144</v>
      </c>
      <c r="AU147" s="240" t="s">
        <v>86</v>
      </c>
      <c r="AY147" s="18" t="s">
        <v>142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84</v>
      </c>
      <c r="BK147" s="241">
        <f>ROUND(I147*H147,2)</f>
        <v>0</v>
      </c>
      <c r="BL147" s="18" t="s">
        <v>148</v>
      </c>
      <c r="BM147" s="240" t="s">
        <v>372</v>
      </c>
    </row>
    <row r="148" s="13" customFormat="1">
      <c r="A148" s="13"/>
      <c r="B148" s="242"/>
      <c r="C148" s="243"/>
      <c r="D148" s="244" t="s">
        <v>160</v>
      </c>
      <c r="E148" s="245" t="s">
        <v>1</v>
      </c>
      <c r="F148" s="246" t="s">
        <v>544</v>
      </c>
      <c r="G148" s="243"/>
      <c r="H148" s="247">
        <v>13.452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160</v>
      </c>
      <c r="AU148" s="253" t="s">
        <v>86</v>
      </c>
      <c r="AV148" s="13" t="s">
        <v>86</v>
      </c>
      <c r="AW148" s="13" t="s">
        <v>32</v>
      </c>
      <c r="AX148" s="13" t="s">
        <v>76</v>
      </c>
      <c r="AY148" s="253" t="s">
        <v>142</v>
      </c>
    </row>
    <row r="149" s="13" customFormat="1">
      <c r="A149" s="13"/>
      <c r="B149" s="242"/>
      <c r="C149" s="243"/>
      <c r="D149" s="244" t="s">
        <v>160</v>
      </c>
      <c r="E149" s="245" t="s">
        <v>1</v>
      </c>
      <c r="F149" s="246" t="s">
        <v>545</v>
      </c>
      <c r="G149" s="243"/>
      <c r="H149" s="247">
        <v>8.7189999999999994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160</v>
      </c>
      <c r="AU149" s="253" t="s">
        <v>86</v>
      </c>
      <c r="AV149" s="13" t="s">
        <v>86</v>
      </c>
      <c r="AW149" s="13" t="s">
        <v>32</v>
      </c>
      <c r="AX149" s="13" t="s">
        <v>76</v>
      </c>
      <c r="AY149" s="253" t="s">
        <v>142</v>
      </c>
    </row>
    <row r="150" s="14" customFormat="1">
      <c r="A150" s="14"/>
      <c r="B150" s="254"/>
      <c r="C150" s="255"/>
      <c r="D150" s="244" t="s">
        <v>160</v>
      </c>
      <c r="E150" s="256" t="s">
        <v>1</v>
      </c>
      <c r="F150" s="257" t="s">
        <v>162</v>
      </c>
      <c r="G150" s="255"/>
      <c r="H150" s="258">
        <v>22.170999999999999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160</v>
      </c>
      <c r="AU150" s="264" t="s">
        <v>86</v>
      </c>
      <c r="AV150" s="14" t="s">
        <v>148</v>
      </c>
      <c r="AW150" s="14" t="s">
        <v>32</v>
      </c>
      <c r="AX150" s="14" t="s">
        <v>84</v>
      </c>
      <c r="AY150" s="264" t="s">
        <v>142</v>
      </c>
    </row>
    <row r="151" s="2" customFormat="1" ht="24.15" customHeight="1">
      <c r="A151" s="39"/>
      <c r="B151" s="40"/>
      <c r="C151" s="228" t="s">
        <v>176</v>
      </c>
      <c r="D151" s="228" t="s">
        <v>144</v>
      </c>
      <c r="E151" s="229" t="s">
        <v>546</v>
      </c>
      <c r="F151" s="230" t="s">
        <v>547</v>
      </c>
      <c r="G151" s="231" t="s">
        <v>200</v>
      </c>
      <c r="H151" s="232">
        <v>22.170999999999999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41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148</v>
      </c>
      <c r="AT151" s="240" t="s">
        <v>144</v>
      </c>
      <c r="AU151" s="240" t="s">
        <v>86</v>
      </c>
      <c r="AY151" s="18" t="s">
        <v>142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84</v>
      </c>
      <c r="BK151" s="241">
        <f>ROUND(I151*H151,2)</f>
        <v>0</v>
      </c>
      <c r="BL151" s="18" t="s">
        <v>148</v>
      </c>
      <c r="BM151" s="240" t="s">
        <v>380</v>
      </c>
    </row>
    <row r="152" s="2" customFormat="1" ht="24.15" customHeight="1">
      <c r="A152" s="39"/>
      <c r="B152" s="40"/>
      <c r="C152" s="228" t="s">
        <v>182</v>
      </c>
      <c r="D152" s="228" t="s">
        <v>144</v>
      </c>
      <c r="E152" s="229" t="s">
        <v>548</v>
      </c>
      <c r="F152" s="230" t="s">
        <v>549</v>
      </c>
      <c r="G152" s="231" t="s">
        <v>179</v>
      </c>
      <c r="H152" s="232">
        <v>0.51700000000000002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41</v>
      </c>
      <c r="O152" s="92"/>
      <c r="P152" s="238">
        <f>O152*H152</f>
        <v>0</v>
      </c>
      <c r="Q152" s="238">
        <v>1.10907</v>
      </c>
      <c r="R152" s="238">
        <f>Q152*H152</f>
        <v>0.57338918999999999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148</v>
      </c>
      <c r="AT152" s="240" t="s">
        <v>144</v>
      </c>
      <c r="AU152" s="240" t="s">
        <v>86</v>
      </c>
      <c r="AY152" s="18" t="s">
        <v>142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84</v>
      </c>
      <c r="BK152" s="241">
        <f>ROUND(I152*H152,2)</f>
        <v>0</v>
      </c>
      <c r="BL152" s="18" t="s">
        <v>148</v>
      </c>
      <c r="BM152" s="240" t="s">
        <v>388</v>
      </c>
    </row>
    <row r="153" s="13" customFormat="1">
      <c r="A153" s="13"/>
      <c r="B153" s="242"/>
      <c r="C153" s="243"/>
      <c r="D153" s="244" t="s">
        <v>160</v>
      </c>
      <c r="E153" s="245" t="s">
        <v>1</v>
      </c>
      <c r="F153" s="246" t="s">
        <v>550</v>
      </c>
      <c r="G153" s="243"/>
      <c r="H153" s="247">
        <v>0.185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160</v>
      </c>
      <c r="AU153" s="253" t="s">
        <v>86</v>
      </c>
      <c r="AV153" s="13" t="s">
        <v>86</v>
      </c>
      <c r="AW153" s="13" t="s">
        <v>32</v>
      </c>
      <c r="AX153" s="13" t="s">
        <v>76</v>
      </c>
      <c r="AY153" s="253" t="s">
        <v>142</v>
      </c>
    </row>
    <row r="154" s="13" customFormat="1">
      <c r="A154" s="13"/>
      <c r="B154" s="242"/>
      <c r="C154" s="243"/>
      <c r="D154" s="244" t="s">
        <v>160</v>
      </c>
      <c r="E154" s="245" t="s">
        <v>1</v>
      </c>
      <c r="F154" s="246" t="s">
        <v>551</v>
      </c>
      <c r="G154" s="243"/>
      <c r="H154" s="247">
        <v>0.28499999999999998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160</v>
      </c>
      <c r="AU154" s="253" t="s">
        <v>86</v>
      </c>
      <c r="AV154" s="13" t="s">
        <v>86</v>
      </c>
      <c r="AW154" s="13" t="s">
        <v>32</v>
      </c>
      <c r="AX154" s="13" t="s">
        <v>76</v>
      </c>
      <c r="AY154" s="253" t="s">
        <v>142</v>
      </c>
    </row>
    <row r="155" s="16" customFormat="1">
      <c r="A155" s="16"/>
      <c r="B155" s="286"/>
      <c r="C155" s="287"/>
      <c r="D155" s="244" t="s">
        <v>160</v>
      </c>
      <c r="E155" s="288" t="s">
        <v>1</v>
      </c>
      <c r="F155" s="289" t="s">
        <v>208</v>
      </c>
      <c r="G155" s="287"/>
      <c r="H155" s="290">
        <v>0.46999999999999997</v>
      </c>
      <c r="I155" s="291"/>
      <c r="J155" s="287"/>
      <c r="K155" s="287"/>
      <c r="L155" s="292"/>
      <c r="M155" s="293"/>
      <c r="N155" s="294"/>
      <c r="O155" s="294"/>
      <c r="P155" s="294"/>
      <c r="Q155" s="294"/>
      <c r="R155" s="294"/>
      <c r="S155" s="294"/>
      <c r="T155" s="295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96" t="s">
        <v>160</v>
      </c>
      <c r="AU155" s="296" t="s">
        <v>86</v>
      </c>
      <c r="AV155" s="16" t="s">
        <v>153</v>
      </c>
      <c r="AW155" s="16" t="s">
        <v>32</v>
      </c>
      <c r="AX155" s="16" t="s">
        <v>76</v>
      </c>
      <c r="AY155" s="296" t="s">
        <v>142</v>
      </c>
    </row>
    <row r="156" s="13" customFormat="1">
      <c r="A156" s="13"/>
      <c r="B156" s="242"/>
      <c r="C156" s="243"/>
      <c r="D156" s="244" t="s">
        <v>160</v>
      </c>
      <c r="E156" s="245" t="s">
        <v>1</v>
      </c>
      <c r="F156" s="246" t="s">
        <v>552</v>
      </c>
      <c r="G156" s="243"/>
      <c r="H156" s="247">
        <v>0.047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160</v>
      </c>
      <c r="AU156" s="253" t="s">
        <v>86</v>
      </c>
      <c r="AV156" s="13" t="s">
        <v>86</v>
      </c>
      <c r="AW156" s="13" t="s">
        <v>32</v>
      </c>
      <c r="AX156" s="13" t="s">
        <v>76</v>
      </c>
      <c r="AY156" s="253" t="s">
        <v>142</v>
      </c>
    </row>
    <row r="157" s="14" customFormat="1">
      <c r="A157" s="14"/>
      <c r="B157" s="254"/>
      <c r="C157" s="255"/>
      <c r="D157" s="244" t="s">
        <v>160</v>
      </c>
      <c r="E157" s="256" t="s">
        <v>1</v>
      </c>
      <c r="F157" s="257" t="s">
        <v>162</v>
      </c>
      <c r="G157" s="255"/>
      <c r="H157" s="258">
        <v>0.51700000000000002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160</v>
      </c>
      <c r="AU157" s="264" t="s">
        <v>86</v>
      </c>
      <c r="AV157" s="14" t="s">
        <v>148</v>
      </c>
      <c r="AW157" s="14" t="s">
        <v>32</v>
      </c>
      <c r="AX157" s="14" t="s">
        <v>84</v>
      </c>
      <c r="AY157" s="264" t="s">
        <v>142</v>
      </c>
    </row>
    <row r="158" s="12" customFormat="1" ht="22.8" customHeight="1">
      <c r="A158" s="12"/>
      <c r="B158" s="212"/>
      <c r="C158" s="213"/>
      <c r="D158" s="214" t="s">
        <v>75</v>
      </c>
      <c r="E158" s="226" t="s">
        <v>148</v>
      </c>
      <c r="F158" s="226" t="s">
        <v>553</v>
      </c>
      <c r="G158" s="213"/>
      <c r="H158" s="213"/>
      <c r="I158" s="216"/>
      <c r="J158" s="227">
        <f>BK158</f>
        <v>0</v>
      </c>
      <c r="K158" s="213"/>
      <c r="L158" s="218"/>
      <c r="M158" s="219"/>
      <c r="N158" s="220"/>
      <c r="O158" s="220"/>
      <c r="P158" s="221">
        <f>SUM(P159:P198)</f>
        <v>0</v>
      </c>
      <c r="Q158" s="220"/>
      <c r="R158" s="221">
        <f>SUM(R159:R198)</f>
        <v>38.60160784</v>
      </c>
      <c r="S158" s="220"/>
      <c r="T158" s="222">
        <f>SUM(T159:T198)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3" t="s">
        <v>84</v>
      </c>
      <c r="AT158" s="224" t="s">
        <v>75</v>
      </c>
      <c r="AU158" s="224" t="s">
        <v>84</v>
      </c>
      <c r="AY158" s="223" t="s">
        <v>142</v>
      </c>
      <c r="BK158" s="225">
        <f>SUM(BK159:BK198)</f>
        <v>0</v>
      </c>
    </row>
    <row r="159" s="2" customFormat="1" ht="16.5" customHeight="1">
      <c r="A159" s="39"/>
      <c r="B159" s="40"/>
      <c r="C159" s="228" t="s">
        <v>187</v>
      </c>
      <c r="D159" s="228" t="s">
        <v>144</v>
      </c>
      <c r="E159" s="229" t="s">
        <v>554</v>
      </c>
      <c r="F159" s="230" t="s">
        <v>555</v>
      </c>
      <c r="G159" s="231" t="s">
        <v>147</v>
      </c>
      <c r="H159" s="232">
        <v>1.9730000000000001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41</v>
      </c>
      <c r="O159" s="92"/>
      <c r="P159" s="238">
        <f>O159*H159</f>
        <v>0</v>
      </c>
      <c r="Q159" s="238">
        <v>2.5020099999999998</v>
      </c>
      <c r="R159" s="238">
        <f>Q159*H159</f>
        <v>4.9364657300000001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148</v>
      </c>
      <c r="AT159" s="240" t="s">
        <v>144</v>
      </c>
      <c r="AU159" s="240" t="s">
        <v>86</v>
      </c>
      <c r="AY159" s="18" t="s">
        <v>142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84</v>
      </c>
      <c r="BK159" s="241">
        <f>ROUND(I159*H159,2)</f>
        <v>0</v>
      </c>
      <c r="BL159" s="18" t="s">
        <v>148</v>
      </c>
      <c r="BM159" s="240" t="s">
        <v>396</v>
      </c>
    </row>
    <row r="160" s="13" customFormat="1">
      <c r="A160" s="13"/>
      <c r="B160" s="242"/>
      <c r="C160" s="243"/>
      <c r="D160" s="244" t="s">
        <v>160</v>
      </c>
      <c r="E160" s="245" t="s">
        <v>1</v>
      </c>
      <c r="F160" s="246" t="s">
        <v>556</v>
      </c>
      <c r="G160" s="243"/>
      <c r="H160" s="247">
        <v>0.92900000000000005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160</v>
      </c>
      <c r="AU160" s="253" t="s">
        <v>86</v>
      </c>
      <c r="AV160" s="13" t="s">
        <v>86</v>
      </c>
      <c r="AW160" s="13" t="s">
        <v>32</v>
      </c>
      <c r="AX160" s="13" t="s">
        <v>76</v>
      </c>
      <c r="AY160" s="253" t="s">
        <v>142</v>
      </c>
    </row>
    <row r="161" s="13" customFormat="1">
      <c r="A161" s="13"/>
      <c r="B161" s="242"/>
      <c r="C161" s="243"/>
      <c r="D161" s="244" t="s">
        <v>160</v>
      </c>
      <c r="E161" s="245" t="s">
        <v>1</v>
      </c>
      <c r="F161" s="246" t="s">
        <v>557</v>
      </c>
      <c r="G161" s="243"/>
      <c r="H161" s="247">
        <v>1.044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160</v>
      </c>
      <c r="AU161" s="253" t="s">
        <v>86</v>
      </c>
      <c r="AV161" s="13" t="s">
        <v>86</v>
      </c>
      <c r="AW161" s="13" t="s">
        <v>32</v>
      </c>
      <c r="AX161" s="13" t="s">
        <v>76</v>
      </c>
      <c r="AY161" s="253" t="s">
        <v>142</v>
      </c>
    </row>
    <row r="162" s="14" customFormat="1">
      <c r="A162" s="14"/>
      <c r="B162" s="254"/>
      <c r="C162" s="255"/>
      <c r="D162" s="244" t="s">
        <v>160</v>
      </c>
      <c r="E162" s="256" t="s">
        <v>1</v>
      </c>
      <c r="F162" s="257" t="s">
        <v>162</v>
      </c>
      <c r="G162" s="255"/>
      <c r="H162" s="258">
        <v>1.9730000000000001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160</v>
      </c>
      <c r="AU162" s="264" t="s">
        <v>86</v>
      </c>
      <c r="AV162" s="14" t="s">
        <v>148</v>
      </c>
      <c r="AW162" s="14" t="s">
        <v>32</v>
      </c>
      <c r="AX162" s="14" t="s">
        <v>84</v>
      </c>
      <c r="AY162" s="264" t="s">
        <v>142</v>
      </c>
    </row>
    <row r="163" s="2" customFormat="1" ht="24.15" customHeight="1">
      <c r="A163" s="39"/>
      <c r="B163" s="40"/>
      <c r="C163" s="228" t="s">
        <v>193</v>
      </c>
      <c r="D163" s="228" t="s">
        <v>144</v>
      </c>
      <c r="E163" s="229" t="s">
        <v>558</v>
      </c>
      <c r="F163" s="230" t="s">
        <v>559</v>
      </c>
      <c r="G163" s="231" t="s">
        <v>200</v>
      </c>
      <c r="H163" s="232">
        <v>9.8620000000000001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41</v>
      </c>
      <c r="O163" s="92"/>
      <c r="P163" s="238">
        <f>O163*H163</f>
        <v>0</v>
      </c>
      <c r="Q163" s="238">
        <v>0.0053299999999999997</v>
      </c>
      <c r="R163" s="238">
        <f>Q163*H163</f>
        <v>0.05256446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148</v>
      </c>
      <c r="AT163" s="240" t="s">
        <v>144</v>
      </c>
      <c r="AU163" s="240" t="s">
        <v>86</v>
      </c>
      <c r="AY163" s="18" t="s">
        <v>142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84</v>
      </c>
      <c r="BK163" s="241">
        <f>ROUND(I163*H163,2)</f>
        <v>0</v>
      </c>
      <c r="BL163" s="18" t="s">
        <v>148</v>
      </c>
      <c r="BM163" s="240" t="s">
        <v>407</v>
      </c>
    </row>
    <row r="164" s="13" customFormat="1">
      <c r="A164" s="13"/>
      <c r="B164" s="242"/>
      <c r="C164" s="243"/>
      <c r="D164" s="244" t="s">
        <v>160</v>
      </c>
      <c r="E164" s="245" t="s">
        <v>1</v>
      </c>
      <c r="F164" s="246" t="s">
        <v>560</v>
      </c>
      <c r="G164" s="243"/>
      <c r="H164" s="247">
        <v>4.6429999999999998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160</v>
      </c>
      <c r="AU164" s="253" t="s">
        <v>86</v>
      </c>
      <c r="AV164" s="13" t="s">
        <v>86</v>
      </c>
      <c r="AW164" s="13" t="s">
        <v>32</v>
      </c>
      <c r="AX164" s="13" t="s">
        <v>76</v>
      </c>
      <c r="AY164" s="253" t="s">
        <v>142</v>
      </c>
    </row>
    <row r="165" s="13" customFormat="1">
      <c r="A165" s="13"/>
      <c r="B165" s="242"/>
      <c r="C165" s="243"/>
      <c r="D165" s="244" t="s">
        <v>160</v>
      </c>
      <c r="E165" s="245" t="s">
        <v>1</v>
      </c>
      <c r="F165" s="246" t="s">
        <v>561</v>
      </c>
      <c r="G165" s="243"/>
      <c r="H165" s="247">
        <v>5.2190000000000003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160</v>
      </c>
      <c r="AU165" s="253" t="s">
        <v>86</v>
      </c>
      <c r="AV165" s="13" t="s">
        <v>86</v>
      </c>
      <c r="AW165" s="13" t="s">
        <v>32</v>
      </c>
      <c r="AX165" s="13" t="s">
        <v>76</v>
      </c>
      <c r="AY165" s="253" t="s">
        <v>142</v>
      </c>
    </row>
    <row r="166" s="14" customFormat="1">
      <c r="A166" s="14"/>
      <c r="B166" s="254"/>
      <c r="C166" s="255"/>
      <c r="D166" s="244" t="s">
        <v>160</v>
      </c>
      <c r="E166" s="256" t="s">
        <v>1</v>
      </c>
      <c r="F166" s="257" t="s">
        <v>162</v>
      </c>
      <c r="G166" s="255"/>
      <c r="H166" s="258">
        <v>9.8620000000000001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160</v>
      </c>
      <c r="AU166" s="264" t="s">
        <v>86</v>
      </c>
      <c r="AV166" s="14" t="s">
        <v>148</v>
      </c>
      <c r="AW166" s="14" t="s">
        <v>32</v>
      </c>
      <c r="AX166" s="14" t="s">
        <v>84</v>
      </c>
      <c r="AY166" s="264" t="s">
        <v>142</v>
      </c>
    </row>
    <row r="167" s="2" customFormat="1" ht="24.15" customHeight="1">
      <c r="A167" s="39"/>
      <c r="B167" s="40"/>
      <c r="C167" s="228" t="s">
        <v>8</v>
      </c>
      <c r="D167" s="228" t="s">
        <v>144</v>
      </c>
      <c r="E167" s="229" t="s">
        <v>562</v>
      </c>
      <c r="F167" s="230" t="s">
        <v>563</v>
      </c>
      <c r="G167" s="231" t="s">
        <v>200</v>
      </c>
      <c r="H167" s="232">
        <v>9.8620000000000001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41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148</v>
      </c>
      <c r="AT167" s="240" t="s">
        <v>144</v>
      </c>
      <c r="AU167" s="240" t="s">
        <v>86</v>
      </c>
      <c r="AY167" s="18" t="s">
        <v>142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84</v>
      </c>
      <c r="BK167" s="241">
        <f>ROUND(I167*H167,2)</f>
        <v>0</v>
      </c>
      <c r="BL167" s="18" t="s">
        <v>148</v>
      </c>
      <c r="BM167" s="240" t="s">
        <v>416</v>
      </c>
    </row>
    <row r="168" s="2" customFormat="1" ht="16.5" customHeight="1">
      <c r="A168" s="39"/>
      <c r="B168" s="40"/>
      <c r="C168" s="228" t="s">
        <v>202</v>
      </c>
      <c r="D168" s="228" t="s">
        <v>144</v>
      </c>
      <c r="E168" s="229" t="s">
        <v>564</v>
      </c>
      <c r="F168" s="230" t="s">
        <v>565</v>
      </c>
      <c r="G168" s="231" t="s">
        <v>179</v>
      </c>
      <c r="H168" s="232">
        <v>0.121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41</v>
      </c>
      <c r="O168" s="92"/>
      <c r="P168" s="238">
        <f>O168*H168</f>
        <v>0</v>
      </c>
      <c r="Q168" s="238">
        <v>1.05555</v>
      </c>
      <c r="R168" s="238">
        <f>Q168*H168</f>
        <v>0.12772154999999999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148</v>
      </c>
      <c r="AT168" s="240" t="s">
        <v>144</v>
      </c>
      <c r="AU168" s="240" t="s">
        <v>86</v>
      </c>
      <c r="AY168" s="18" t="s">
        <v>142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84</v>
      </c>
      <c r="BK168" s="241">
        <f>ROUND(I168*H168,2)</f>
        <v>0</v>
      </c>
      <c r="BL168" s="18" t="s">
        <v>148</v>
      </c>
      <c r="BM168" s="240" t="s">
        <v>458</v>
      </c>
    </row>
    <row r="169" s="13" customFormat="1">
      <c r="A169" s="13"/>
      <c r="B169" s="242"/>
      <c r="C169" s="243"/>
      <c r="D169" s="244" t="s">
        <v>160</v>
      </c>
      <c r="E169" s="245" t="s">
        <v>1</v>
      </c>
      <c r="F169" s="246" t="s">
        <v>566</v>
      </c>
      <c r="G169" s="243"/>
      <c r="H169" s="247">
        <v>0.050000000000000003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160</v>
      </c>
      <c r="AU169" s="253" t="s">
        <v>86</v>
      </c>
      <c r="AV169" s="13" t="s">
        <v>86</v>
      </c>
      <c r="AW169" s="13" t="s">
        <v>32</v>
      </c>
      <c r="AX169" s="13" t="s">
        <v>76</v>
      </c>
      <c r="AY169" s="253" t="s">
        <v>142</v>
      </c>
    </row>
    <row r="170" s="13" customFormat="1">
      <c r="A170" s="13"/>
      <c r="B170" s="242"/>
      <c r="C170" s="243"/>
      <c r="D170" s="244" t="s">
        <v>160</v>
      </c>
      <c r="E170" s="245" t="s">
        <v>1</v>
      </c>
      <c r="F170" s="246" t="s">
        <v>567</v>
      </c>
      <c r="G170" s="243"/>
      <c r="H170" s="247">
        <v>0.059999999999999998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160</v>
      </c>
      <c r="AU170" s="253" t="s">
        <v>86</v>
      </c>
      <c r="AV170" s="13" t="s">
        <v>86</v>
      </c>
      <c r="AW170" s="13" t="s">
        <v>32</v>
      </c>
      <c r="AX170" s="13" t="s">
        <v>76</v>
      </c>
      <c r="AY170" s="253" t="s">
        <v>142</v>
      </c>
    </row>
    <row r="171" s="16" customFormat="1">
      <c r="A171" s="16"/>
      <c r="B171" s="286"/>
      <c r="C171" s="287"/>
      <c r="D171" s="244" t="s">
        <v>160</v>
      </c>
      <c r="E171" s="288" t="s">
        <v>1</v>
      </c>
      <c r="F171" s="289" t="s">
        <v>208</v>
      </c>
      <c r="G171" s="287"/>
      <c r="H171" s="290">
        <v>0.11</v>
      </c>
      <c r="I171" s="291"/>
      <c r="J171" s="287"/>
      <c r="K171" s="287"/>
      <c r="L171" s="292"/>
      <c r="M171" s="293"/>
      <c r="N171" s="294"/>
      <c r="O171" s="294"/>
      <c r="P171" s="294"/>
      <c r="Q171" s="294"/>
      <c r="R171" s="294"/>
      <c r="S171" s="294"/>
      <c r="T171" s="295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96" t="s">
        <v>160</v>
      </c>
      <c r="AU171" s="296" t="s">
        <v>86</v>
      </c>
      <c r="AV171" s="16" t="s">
        <v>153</v>
      </c>
      <c r="AW171" s="16" t="s">
        <v>32</v>
      </c>
      <c r="AX171" s="16" t="s">
        <v>76</v>
      </c>
      <c r="AY171" s="296" t="s">
        <v>142</v>
      </c>
    </row>
    <row r="172" s="13" customFormat="1">
      <c r="A172" s="13"/>
      <c r="B172" s="242"/>
      <c r="C172" s="243"/>
      <c r="D172" s="244" t="s">
        <v>160</v>
      </c>
      <c r="E172" s="245" t="s">
        <v>1</v>
      </c>
      <c r="F172" s="246" t="s">
        <v>568</v>
      </c>
      <c r="G172" s="243"/>
      <c r="H172" s="247">
        <v>0.010999999999999999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160</v>
      </c>
      <c r="AU172" s="253" t="s">
        <v>86</v>
      </c>
      <c r="AV172" s="13" t="s">
        <v>86</v>
      </c>
      <c r="AW172" s="13" t="s">
        <v>32</v>
      </c>
      <c r="AX172" s="13" t="s">
        <v>76</v>
      </c>
      <c r="AY172" s="253" t="s">
        <v>142</v>
      </c>
    </row>
    <row r="173" s="14" customFormat="1">
      <c r="A173" s="14"/>
      <c r="B173" s="254"/>
      <c r="C173" s="255"/>
      <c r="D173" s="244" t="s">
        <v>160</v>
      </c>
      <c r="E173" s="256" t="s">
        <v>1</v>
      </c>
      <c r="F173" s="257" t="s">
        <v>162</v>
      </c>
      <c r="G173" s="255"/>
      <c r="H173" s="258">
        <v>0.121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4" t="s">
        <v>160</v>
      </c>
      <c r="AU173" s="264" t="s">
        <v>86</v>
      </c>
      <c r="AV173" s="14" t="s">
        <v>148</v>
      </c>
      <c r="AW173" s="14" t="s">
        <v>32</v>
      </c>
      <c r="AX173" s="14" t="s">
        <v>84</v>
      </c>
      <c r="AY173" s="264" t="s">
        <v>142</v>
      </c>
    </row>
    <row r="174" s="2" customFormat="1" ht="16.5" customHeight="1">
      <c r="A174" s="39"/>
      <c r="B174" s="40"/>
      <c r="C174" s="228" t="s">
        <v>211</v>
      </c>
      <c r="D174" s="228" t="s">
        <v>144</v>
      </c>
      <c r="E174" s="229" t="s">
        <v>569</v>
      </c>
      <c r="F174" s="230" t="s">
        <v>570</v>
      </c>
      <c r="G174" s="231" t="s">
        <v>179</v>
      </c>
      <c r="H174" s="232">
        <v>0.081000000000000003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41</v>
      </c>
      <c r="O174" s="92"/>
      <c r="P174" s="238">
        <f>O174*H174</f>
        <v>0</v>
      </c>
      <c r="Q174" s="238">
        <v>1.06277</v>
      </c>
      <c r="R174" s="238">
        <f>Q174*H174</f>
        <v>0.086084370000000007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148</v>
      </c>
      <c r="AT174" s="240" t="s">
        <v>144</v>
      </c>
      <c r="AU174" s="240" t="s">
        <v>86</v>
      </c>
      <c r="AY174" s="18" t="s">
        <v>142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84</v>
      </c>
      <c r="BK174" s="241">
        <f>ROUND(I174*H174,2)</f>
        <v>0</v>
      </c>
      <c r="BL174" s="18" t="s">
        <v>148</v>
      </c>
      <c r="BM174" s="240" t="s">
        <v>469</v>
      </c>
    </row>
    <row r="175" s="13" customFormat="1">
      <c r="A175" s="13"/>
      <c r="B175" s="242"/>
      <c r="C175" s="243"/>
      <c r="D175" s="244" t="s">
        <v>160</v>
      </c>
      <c r="E175" s="245" t="s">
        <v>1</v>
      </c>
      <c r="F175" s="246" t="s">
        <v>571</v>
      </c>
      <c r="G175" s="243"/>
      <c r="H175" s="247">
        <v>0.035000000000000003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160</v>
      </c>
      <c r="AU175" s="253" t="s">
        <v>86</v>
      </c>
      <c r="AV175" s="13" t="s">
        <v>86</v>
      </c>
      <c r="AW175" s="13" t="s">
        <v>32</v>
      </c>
      <c r="AX175" s="13" t="s">
        <v>76</v>
      </c>
      <c r="AY175" s="253" t="s">
        <v>142</v>
      </c>
    </row>
    <row r="176" s="13" customFormat="1">
      <c r="A176" s="13"/>
      <c r="B176" s="242"/>
      <c r="C176" s="243"/>
      <c r="D176" s="244" t="s">
        <v>160</v>
      </c>
      <c r="E176" s="245" t="s">
        <v>1</v>
      </c>
      <c r="F176" s="246" t="s">
        <v>572</v>
      </c>
      <c r="G176" s="243"/>
      <c r="H176" s="247">
        <v>0.035000000000000003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160</v>
      </c>
      <c r="AU176" s="253" t="s">
        <v>86</v>
      </c>
      <c r="AV176" s="13" t="s">
        <v>86</v>
      </c>
      <c r="AW176" s="13" t="s">
        <v>32</v>
      </c>
      <c r="AX176" s="13" t="s">
        <v>76</v>
      </c>
      <c r="AY176" s="253" t="s">
        <v>142</v>
      </c>
    </row>
    <row r="177" s="16" customFormat="1">
      <c r="A177" s="16"/>
      <c r="B177" s="286"/>
      <c r="C177" s="287"/>
      <c r="D177" s="244" t="s">
        <v>160</v>
      </c>
      <c r="E177" s="288" t="s">
        <v>1</v>
      </c>
      <c r="F177" s="289" t="s">
        <v>208</v>
      </c>
      <c r="G177" s="287"/>
      <c r="H177" s="290">
        <v>0.070000000000000007</v>
      </c>
      <c r="I177" s="291"/>
      <c r="J177" s="287"/>
      <c r="K177" s="287"/>
      <c r="L177" s="292"/>
      <c r="M177" s="293"/>
      <c r="N177" s="294"/>
      <c r="O177" s="294"/>
      <c r="P177" s="294"/>
      <c r="Q177" s="294"/>
      <c r="R177" s="294"/>
      <c r="S177" s="294"/>
      <c r="T177" s="295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96" t="s">
        <v>160</v>
      </c>
      <c r="AU177" s="296" t="s">
        <v>86</v>
      </c>
      <c r="AV177" s="16" t="s">
        <v>153</v>
      </c>
      <c r="AW177" s="16" t="s">
        <v>32</v>
      </c>
      <c r="AX177" s="16" t="s">
        <v>76</v>
      </c>
      <c r="AY177" s="296" t="s">
        <v>142</v>
      </c>
    </row>
    <row r="178" s="13" customFormat="1">
      <c r="A178" s="13"/>
      <c r="B178" s="242"/>
      <c r="C178" s="243"/>
      <c r="D178" s="244" t="s">
        <v>160</v>
      </c>
      <c r="E178" s="245" t="s">
        <v>1</v>
      </c>
      <c r="F178" s="246" t="s">
        <v>573</v>
      </c>
      <c r="G178" s="243"/>
      <c r="H178" s="247">
        <v>0.010999999999999999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160</v>
      </c>
      <c r="AU178" s="253" t="s">
        <v>86</v>
      </c>
      <c r="AV178" s="13" t="s">
        <v>86</v>
      </c>
      <c r="AW178" s="13" t="s">
        <v>32</v>
      </c>
      <c r="AX178" s="13" t="s">
        <v>76</v>
      </c>
      <c r="AY178" s="253" t="s">
        <v>142</v>
      </c>
    </row>
    <row r="179" s="14" customFormat="1">
      <c r="A179" s="14"/>
      <c r="B179" s="254"/>
      <c r="C179" s="255"/>
      <c r="D179" s="244" t="s">
        <v>160</v>
      </c>
      <c r="E179" s="256" t="s">
        <v>1</v>
      </c>
      <c r="F179" s="257" t="s">
        <v>162</v>
      </c>
      <c r="G179" s="255"/>
      <c r="H179" s="258">
        <v>0.081000000000000003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160</v>
      </c>
      <c r="AU179" s="264" t="s">
        <v>86</v>
      </c>
      <c r="AV179" s="14" t="s">
        <v>148</v>
      </c>
      <c r="AW179" s="14" t="s">
        <v>32</v>
      </c>
      <c r="AX179" s="14" t="s">
        <v>84</v>
      </c>
      <c r="AY179" s="264" t="s">
        <v>142</v>
      </c>
    </row>
    <row r="180" s="2" customFormat="1" ht="16.5" customHeight="1">
      <c r="A180" s="39"/>
      <c r="B180" s="40"/>
      <c r="C180" s="228" t="s">
        <v>219</v>
      </c>
      <c r="D180" s="228" t="s">
        <v>144</v>
      </c>
      <c r="E180" s="229" t="s">
        <v>574</v>
      </c>
      <c r="F180" s="230" t="s">
        <v>575</v>
      </c>
      <c r="G180" s="231" t="s">
        <v>147</v>
      </c>
      <c r="H180" s="232">
        <v>10.404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41</v>
      </c>
      <c r="O180" s="92"/>
      <c r="P180" s="238">
        <f>O180*H180</f>
        <v>0</v>
      </c>
      <c r="Q180" s="238">
        <v>2.5019800000000001</v>
      </c>
      <c r="R180" s="238">
        <f>Q180*H180</f>
        <v>26.03059992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148</v>
      </c>
      <c r="AT180" s="240" t="s">
        <v>144</v>
      </c>
      <c r="AU180" s="240" t="s">
        <v>86</v>
      </c>
      <c r="AY180" s="18" t="s">
        <v>142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84</v>
      </c>
      <c r="BK180" s="241">
        <f>ROUND(I180*H180,2)</f>
        <v>0</v>
      </c>
      <c r="BL180" s="18" t="s">
        <v>148</v>
      </c>
      <c r="BM180" s="240" t="s">
        <v>576</v>
      </c>
    </row>
    <row r="181" s="13" customFormat="1">
      <c r="A181" s="13"/>
      <c r="B181" s="242"/>
      <c r="C181" s="243"/>
      <c r="D181" s="244" t="s">
        <v>160</v>
      </c>
      <c r="E181" s="245" t="s">
        <v>1</v>
      </c>
      <c r="F181" s="246" t="s">
        <v>577</v>
      </c>
      <c r="G181" s="243"/>
      <c r="H181" s="247">
        <v>5.431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160</v>
      </c>
      <c r="AU181" s="253" t="s">
        <v>86</v>
      </c>
      <c r="AV181" s="13" t="s">
        <v>86</v>
      </c>
      <c r="AW181" s="13" t="s">
        <v>32</v>
      </c>
      <c r="AX181" s="13" t="s">
        <v>76</v>
      </c>
      <c r="AY181" s="253" t="s">
        <v>142</v>
      </c>
    </row>
    <row r="182" s="13" customFormat="1">
      <c r="A182" s="13"/>
      <c r="B182" s="242"/>
      <c r="C182" s="243"/>
      <c r="D182" s="244" t="s">
        <v>160</v>
      </c>
      <c r="E182" s="245" t="s">
        <v>1</v>
      </c>
      <c r="F182" s="246" t="s">
        <v>578</v>
      </c>
      <c r="G182" s="243"/>
      <c r="H182" s="247">
        <v>4.9729999999999999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160</v>
      </c>
      <c r="AU182" s="253" t="s">
        <v>86</v>
      </c>
      <c r="AV182" s="13" t="s">
        <v>86</v>
      </c>
      <c r="AW182" s="13" t="s">
        <v>32</v>
      </c>
      <c r="AX182" s="13" t="s">
        <v>76</v>
      </c>
      <c r="AY182" s="253" t="s">
        <v>142</v>
      </c>
    </row>
    <row r="183" s="14" customFormat="1">
      <c r="A183" s="14"/>
      <c r="B183" s="254"/>
      <c r="C183" s="255"/>
      <c r="D183" s="244" t="s">
        <v>160</v>
      </c>
      <c r="E183" s="256" t="s">
        <v>1</v>
      </c>
      <c r="F183" s="257" t="s">
        <v>162</v>
      </c>
      <c r="G183" s="255"/>
      <c r="H183" s="258">
        <v>10.404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160</v>
      </c>
      <c r="AU183" s="264" t="s">
        <v>86</v>
      </c>
      <c r="AV183" s="14" t="s">
        <v>148</v>
      </c>
      <c r="AW183" s="14" t="s">
        <v>32</v>
      </c>
      <c r="AX183" s="14" t="s">
        <v>84</v>
      </c>
      <c r="AY183" s="264" t="s">
        <v>142</v>
      </c>
    </row>
    <row r="184" s="2" customFormat="1" ht="16.5" customHeight="1">
      <c r="A184" s="39"/>
      <c r="B184" s="40"/>
      <c r="C184" s="228" t="s">
        <v>224</v>
      </c>
      <c r="D184" s="228" t="s">
        <v>144</v>
      </c>
      <c r="E184" s="229" t="s">
        <v>579</v>
      </c>
      <c r="F184" s="230" t="s">
        <v>580</v>
      </c>
      <c r="G184" s="231" t="s">
        <v>200</v>
      </c>
      <c r="H184" s="232">
        <v>69.359999999999999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41</v>
      </c>
      <c r="O184" s="92"/>
      <c r="P184" s="238">
        <f>O184*H184</f>
        <v>0</v>
      </c>
      <c r="Q184" s="238">
        <v>0.011169999999999999</v>
      </c>
      <c r="R184" s="238">
        <f>Q184*H184</f>
        <v>0.77475119999999997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148</v>
      </c>
      <c r="AT184" s="240" t="s">
        <v>144</v>
      </c>
      <c r="AU184" s="240" t="s">
        <v>86</v>
      </c>
      <c r="AY184" s="18" t="s">
        <v>142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84</v>
      </c>
      <c r="BK184" s="241">
        <f>ROUND(I184*H184,2)</f>
        <v>0</v>
      </c>
      <c r="BL184" s="18" t="s">
        <v>148</v>
      </c>
      <c r="BM184" s="240" t="s">
        <v>581</v>
      </c>
    </row>
    <row r="185" s="13" customFormat="1">
      <c r="A185" s="13"/>
      <c r="B185" s="242"/>
      <c r="C185" s="243"/>
      <c r="D185" s="244" t="s">
        <v>160</v>
      </c>
      <c r="E185" s="245" t="s">
        <v>1</v>
      </c>
      <c r="F185" s="246" t="s">
        <v>582</v>
      </c>
      <c r="G185" s="243"/>
      <c r="H185" s="247">
        <v>36.204000000000001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160</v>
      </c>
      <c r="AU185" s="253" t="s">
        <v>86</v>
      </c>
      <c r="AV185" s="13" t="s">
        <v>86</v>
      </c>
      <c r="AW185" s="13" t="s">
        <v>32</v>
      </c>
      <c r="AX185" s="13" t="s">
        <v>76</v>
      </c>
      <c r="AY185" s="253" t="s">
        <v>142</v>
      </c>
    </row>
    <row r="186" s="13" customFormat="1">
      <c r="A186" s="13"/>
      <c r="B186" s="242"/>
      <c r="C186" s="243"/>
      <c r="D186" s="244" t="s">
        <v>160</v>
      </c>
      <c r="E186" s="245" t="s">
        <v>1</v>
      </c>
      <c r="F186" s="246" t="s">
        <v>583</v>
      </c>
      <c r="G186" s="243"/>
      <c r="H186" s="247">
        <v>33.155999999999999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160</v>
      </c>
      <c r="AU186" s="253" t="s">
        <v>86</v>
      </c>
      <c r="AV186" s="13" t="s">
        <v>86</v>
      </c>
      <c r="AW186" s="13" t="s">
        <v>32</v>
      </c>
      <c r="AX186" s="13" t="s">
        <v>76</v>
      </c>
      <c r="AY186" s="253" t="s">
        <v>142</v>
      </c>
    </row>
    <row r="187" s="14" customFormat="1">
      <c r="A187" s="14"/>
      <c r="B187" s="254"/>
      <c r="C187" s="255"/>
      <c r="D187" s="244" t="s">
        <v>160</v>
      </c>
      <c r="E187" s="256" t="s">
        <v>1</v>
      </c>
      <c r="F187" s="257" t="s">
        <v>162</v>
      </c>
      <c r="G187" s="255"/>
      <c r="H187" s="258">
        <v>69.359999999999999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160</v>
      </c>
      <c r="AU187" s="264" t="s">
        <v>86</v>
      </c>
      <c r="AV187" s="14" t="s">
        <v>148</v>
      </c>
      <c r="AW187" s="14" t="s">
        <v>32</v>
      </c>
      <c r="AX187" s="14" t="s">
        <v>84</v>
      </c>
      <c r="AY187" s="264" t="s">
        <v>142</v>
      </c>
    </row>
    <row r="188" s="2" customFormat="1" ht="16.5" customHeight="1">
      <c r="A188" s="39"/>
      <c r="B188" s="40"/>
      <c r="C188" s="228" t="s">
        <v>231</v>
      </c>
      <c r="D188" s="228" t="s">
        <v>144</v>
      </c>
      <c r="E188" s="229" t="s">
        <v>584</v>
      </c>
      <c r="F188" s="230" t="s">
        <v>585</v>
      </c>
      <c r="G188" s="231" t="s">
        <v>200</v>
      </c>
      <c r="H188" s="232">
        <v>69.359999999999999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41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148</v>
      </c>
      <c r="AT188" s="240" t="s">
        <v>144</v>
      </c>
      <c r="AU188" s="240" t="s">
        <v>86</v>
      </c>
      <c r="AY188" s="18" t="s">
        <v>142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84</v>
      </c>
      <c r="BK188" s="241">
        <f>ROUND(I188*H188,2)</f>
        <v>0</v>
      </c>
      <c r="BL188" s="18" t="s">
        <v>148</v>
      </c>
      <c r="BM188" s="240" t="s">
        <v>586</v>
      </c>
    </row>
    <row r="189" s="2" customFormat="1" ht="24.15" customHeight="1">
      <c r="A189" s="39"/>
      <c r="B189" s="40"/>
      <c r="C189" s="228" t="s">
        <v>236</v>
      </c>
      <c r="D189" s="228" t="s">
        <v>144</v>
      </c>
      <c r="E189" s="229" t="s">
        <v>587</v>
      </c>
      <c r="F189" s="230" t="s">
        <v>588</v>
      </c>
      <c r="G189" s="231" t="s">
        <v>179</v>
      </c>
      <c r="H189" s="232">
        <v>0.39100000000000001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41</v>
      </c>
      <c r="O189" s="92"/>
      <c r="P189" s="238">
        <f>O189*H189</f>
        <v>0</v>
      </c>
      <c r="Q189" s="238">
        <v>1.05291</v>
      </c>
      <c r="R189" s="238">
        <f>Q189*H189</f>
        <v>0.41168781000000004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148</v>
      </c>
      <c r="AT189" s="240" t="s">
        <v>144</v>
      </c>
      <c r="AU189" s="240" t="s">
        <v>86</v>
      </c>
      <c r="AY189" s="18" t="s">
        <v>142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84</v>
      </c>
      <c r="BK189" s="241">
        <f>ROUND(I189*H189,2)</f>
        <v>0</v>
      </c>
      <c r="BL189" s="18" t="s">
        <v>148</v>
      </c>
      <c r="BM189" s="240" t="s">
        <v>589</v>
      </c>
    </row>
    <row r="190" s="13" customFormat="1">
      <c r="A190" s="13"/>
      <c r="B190" s="242"/>
      <c r="C190" s="243"/>
      <c r="D190" s="244" t="s">
        <v>160</v>
      </c>
      <c r="E190" s="245" t="s">
        <v>1</v>
      </c>
      <c r="F190" s="246" t="s">
        <v>590</v>
      </c>
      <c r="G190" s="243"/>
      <c r="H190" s="247">
        <v>0.245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160</v>
      </c>
      <c r="AU190" s="253" t="s">
        <v>86</v>
      </c>
      <c r="AV190" s="13" t="s">
        <v>86</v>
      </c>
      <c r="AW190" s="13" t="s">
        <v>32</v>
      </c>
      <c r="AX190" s="13" t="s">
        <v>76</v>
      </c>
      <c r="AY190" s="253" t="s">
        <v>142</v>
      </c>
    </row>
    <row r="191" s="13" customFormat="1">
      <c r="A191" s="13"/>
      <c r="B191" s="242"/>
      <c r="C191" s="243"/>
      <c r="D191" s="244" t="s">
        <v>160</v>
      </c>
      <c r="E191" s="245" t="s">
        <v>1</v>
      </c>
      <c r="F191" s="246" t="s">
        <v>591</v>
      </c>
      <c r="G191" s="243"/>
      <c r="H191" s="247">
        <v>0.11</v>
      </c>
      <c r="I191" s="248"/>
      <c r="J191" s="243"/>
      <c r="K191" s="243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160</v>
      </c>
      <c r="AU191" s="253" t="s">
        <v>86</v>
      </c>
      <c r="AV191" s="13" t="s">
        <v>86</v>
      </c>
      <c r="AW191" s="13" t="s">
        <v>32</v>
      </c>
      <c r="AX191" s="13" t="s">
        <v>76</v>
      </c>
      <c r="AY191" s="253" t="s">
        <v>142</v>
      </c>
    </row>
    <row r="192" s="16" customFormat="1">
      <c r="A192" s="16"/>
      <c r="B192" s="286"/>
      <c r="C192" s="287"/>
      <c r="D192" s="244" t="s">
        <v>160</v>
      </c>
      <c r="E192" s="288" t="s">
        <v>1</v>
      </c>
      <c r="F192" s="289" t="s">
        <v>208</v>
      </c>
      <c r="G192" s="287"/>
      <c r="H192" s="290">
        <v>0.35499999999999998</v>
      </c>
      <c r="I192" s="291"/>
      <c r="J192" s="287"/>
      <c r="K192" s="287"/>
      <c r="L192" s="292"/>
      <c r="M192" s="293"/>
      <c r="N192" s="294"/>
      <c r="O192" s="294"/>
      <c r="P192" s="294"/>
      <c r="Q192" s="294"/>
      <c r="R192" s="294"/>
      <c r="S192" s="294"/>
      <c r="T192" s="295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96" t="s">
        <v>160</v>
      </c>
      <c r="AU192" s="296" t="s">
        <v>86</v>
      </c>
      <c r="AV192" s="16" t="s">
        <v>153</v>
      </c>
      <c r="AW192" s="16" t="s">
        <v>32</v>
      </c>
      <c r="AX192" s="16" t="s">
        <v>76</v>
      </c>
      <c r="AY192" s="296" t="s">
        <v>142</v>
      </c>
    </row>
    <row r="193" s="13" customFormat="1">
      <c r="A193" s="13"/>
      <c r="B193" s="242"/>
      <c r="C193" s="243"/>
      <c r="D193" s="244" t="s">
        <v>160</v>
      </c>
      <c r="E193" s="245" t="s">
        <v>1</v>
      </c>
      <c r="F193" s="246" t="s">
        <v>592</v>
      </c>
      <c r="G193" s="243"/>
      <c r="H193" s="247">
        <v>0.035999999999999997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160</v>
      </c>
      <c r="AU193" s="253" t="s">
        <v>86</v>
      </c>
      <c r="AV193" s="13" t="s">
        <v>86</v>
      </c>
      <c r="AW193" s="13" t="s">
        <v>32</v>
      </c>
      <c r="AX193" s="13" t="s">
        <v>76</v>
      </c>
      <c r="AY193" s="253" t="s">
        <v>142</v>
      </c>
    </row>
    <row r="194" s="14" customFormat="1">
      <c r="A194" s="14"/>
      <c r="B194" s="254"/>
      <c r="C194" s="255"/>
      <c r="D194" s="244" t="s">
        <v>160</v>
      </c>
      <c r="E194" s="256" t="s">
        <v>1</v>
      </c>
      <c r="F194" s="257" t="s">
        <v>162</v>
      </c>
      <c r="G194" s="255"/>
      <c r="H194" s="258">
        <v>0.39099999999999996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4" t="s">
        <v>160</v>
      </c>
      <c r="AU194" s="264" t="s">
        <v>86</v>
      </c>
      <c r="AV194" s="14" t="s">
        <v>148</v>
      </c>
      <c r="AW194" s="14" t="s">
        <v>32</v>
      </c>
      <c r="AX194" s="14" t="s">
        <v>84</v>
      </c>
      <c r="AY194" s="264" t="s">
        <v>142</v>
      </c>
    </row>
    <row r="195" s="2" customFormat="1" ht="24.15" customHeight="1">
      <c r="A195" s="39"/>
      <c r="B195" s="40"/>
      <c r="C195" s="228" t="s">
        <v>240</v>
      </c>
      <c r="D195" s="228" t="s">
        <v>144</v>
      </c>
      <c r="E195" s="229" t="s">
        <v>593</v>
      </c>
      <c r="F195" s="230" t="s">
        <v>594</v>
      </c>
      <c r="G195" s="231" t="s">
        <v>200</v>
      </c>
      <c r="H195" s="232">
        <v>18.079999999999998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41</v>
      </c>
      <c r="O195" s="92"/>
      <c r="P195" s="238">
        <f>O195*H195</f>
        <v>0</v>
      </c>
      <c r="Q195" s="238">
        <v>0.34190999999999999</v>
      </c>
      <c r="R195" s="238">
        <f>Q195*H195</f>
        <v>6.1817327999999989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148</v>
      </c>
      <c r="AT195" s="240" t="s">
        <v>144</v>
      </c>
      <c r="AU195" s="240" t="s">
        <v>86</v>
      </c>
      <c r="AY195" s="18" t="s">
        <v>142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84</v>
      </c>
      <c r="BK195" s="241">
        <f>ROUND(I195*H195,2)</f>
        <v>0</v>
      </c>
      <c r="BL195" s="18" t="s">
        <v>148</v>
      </c>
      <c r="BM195" s="240" t="s">
        <v>595</v>
      </c>
    </row>
    <row r="196" s="13" customFormat="1">
      <c r="A196" s="13"/>
      <c r="B196" s="242"/>
      <c r="C196" s="243"/>
      <c r="D196" s="244" t="s">
        <v>160</v>
      </c>
      <c r="E196" s="245" t="s">
        <v>1</v>
      </c>
      <c r="F196" s="246" t="s">
        <v>596</v>
      </c>
      <c r="G196" s="243"/>
      <c r="H196" s="247">
        <v>5.2800000000000002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160</v>
      </c>
      <c r="AU196" s="253" t="s">
        <v>86</v>
      </c>
      <c r="AV196" s="13" t="s">
        <v>86</v>
      </c>
      <c r="AW196" s="13" t="s">
        <v>32</v>
      </c>
      <c r="AX196" s="13" t="s">
        <v>76</v>
      </c>
      <c r="AY196" s="253" t="s">
        <v>142</v>
      </c>
    </row>
    <row r="197" s="13" customFormat="1">
      <c r="A197" s="13"/>
      <c r="B197" s="242"/>
      <c r="C197" s="243"/>
      <c r="D197" s="244" t="s">
        <v>160</v>
      </c>
      <c r="E197" s="245" t="s">
        <v>1</v>
      </c>
      <c r="F197" s="246" t="s">
        <v>597</v>
      </c>
      <c r="G197" s="243"/>
      <c r="H197" s="247">
        <v>12.800000000000001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160</v>
      </c>
      <c r="AU197" s="253" t="s">
        <v>86</v>
      </c>
      <c r="AV197" s="13" t="s">
        <v>86</v>
      </c>
      <c r="AW197" s="13" t="s">
        <v>32</v>
      </c>
      <c r="AX197" s="13" t="s">
        <v>76</v>
      </c>
      <c r="AY197" s="253" t="s">
        <v>142</v>
      </c>
    </row>
    <row r="198" s="14" customFormat="1">
      <c r="A198" s="14"/>
      <c r="B198" s="254"/>
      <c r="C198" s="255"/>
      <c r="D198" s="244" t="s">
        <v>160</v>
      </c>
      <c r="E198" s="256" t="s">
        <v>1</v>
      </c>
      <c r="F198" s="257" t="s">
        <v>162</v>
      </c>
      <c r="G198" s="255"/>
      <c r="H198" s="258">
        <v>18.080000000000002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160</v>
      </c>
      <c r="AU198" s="264" t="s">
        <v>86</v>
      </c>
      <c r="AV198" s="14" t="s">
        <v>148</v>
      </c>
      <c r="AW198" s="14" t="s">
        <v>32</v>
      </c>
      <c r="AX198" s="14" t="s">
        <v>84</v>
      </c>
      <c r="AY198" s="264" t="s">
        <v>142</v>
      </c>
    </row>
    <row r="199" s="12" customFormat="1" ht="22.8" customHeight="1">
      <c r="A199" s="12"/>
      <c r="B199" s="212"/>
      <c r="C199" s="213"/>
      <c r="D199" s="214" t="s">
        <v>75</v>
      </c>
      <c r="E199" s="226" t="s">
        <v>167</v>
      </c>
      <c r="F199" s="226" t="s">
        <v>210</v>
      </c>
      <c r="G199" s="213"/>
      <c r="H199" s="213"/>
      <c r="I199" s="216"/>
      <c r="J199" s="227">
        <f>BK199</f>
        <v>0</v>
      </c>
      <c r="K199" s="213"/>
      <c r="L199" s="218"/>
      <c r="M199" s="219"/>
      <c r="N199" s="220"/>
      <c r="O199" s="220"/>
      <c r="P199" s="221">
        <f>P200</f>
        <v>0</v>
      </c>
      <c r="Q199" s="220"/>
      <c r="R199" s="221">
        <f>R200</f>
        <v>0.50490000000000002</v>
      </c>
      <c r="S199" s="220"/>
      <c r="T199" s="222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84</v>
      </c>
      <c r="AT199" s="224" t="s">
        <v>75</v>
      </c>
      <c r="AU199" s="224" t="s">
        <v>84</v>
      </c>
      <c r="AY199" s="223" t="s">
        <v>142</v>
      </c>
      <c r="BK199" s="225">
        <f>BK200</f>
        <v>0</v>
      </c>
    </row>
    <row r="200" s="2" customFormat="1" ht="24.15" customHeight="1">
      <c r="A200" s="39"/>
      <c r="B200" s="40"/>
      <c r="C200" s="228" t="s">
        <v>244</v>
      </c>
      <c r="D200" s="228" t="s">
        <v>144</v>
      </c>
      <c r="E200" s="229" t="s">
        <v>598</v>
      </c>
      <c r="F200" s="230" t="s">
        <v>599</v>
      </c>
      <c r="G200" s="231" t="s">
        <v>200</v>
      </c>
      <c r="H200" s="232">
        <v>16.5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41</v>
      </c>
      <c r="O200" s="92"/>
      <c r="P200" s="238">
        <f>O200*H200</f>
        <v>0</v>
      </c>
      <c r="Q200" s="238">
        <v>0.030599999999999999</v>
      </c>
      <c r="R200" s="238">
        <f>Q200*H200</f>
        <v>0.50490000000000002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148</v>
      </c>
      <c r="AT200" s="240" t="s">
        <v>144</v>
      </c>
      <c r="AU200" s="240" t="s">
        <v>86</v>
      </c>
      <c r="AY200" s="18" t="s">
        <v>142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84</v>
      </c>
      <c r="BK200" s="241">
        <f>ROUND(I200*H200,2)</f>
        <v>0</v>
      </c>
      <c r="BL200" s="18" t="s">
        <v>148</v>
      </c>
      <c r="BM200" s="240" t="s">
        <v>600</v>
      </c>
    </row>
    <row r="201" s="12" customFormat="1" ht="22.8" customHeight="1">
      <c r="A201" s="12"/>
      <c r="B201" s="212"/>
      <c r="C201" s="213"/>
      <c r="D201" s="214" t="s">
        <v>75</v>
      </c>
      <c r="E201" s="226" t="s">
        <v>182</v>
      </c>
      <c r="F201" s="226" t="s">
        <v>279</v>
      </c>
      <c r="G201" s="213"/>
      <c r="H201" s="213"/>
      <c r="I201" s="216"/>
      <c r="J201" s="227">
        <f>BK201</f>
        <v>0</v>
      </c>
      <c r="K201" s="213"/>
      <c r="L201" s="218"/>
      <c r="M201" s="219"/>
      <c r="N201" s="220"/>
      <c r="O201" s="220"/>
      <c r="P201" s="221">
        <f>SUM(P202:P209)</f>
        <v>0</v>
      </c>
      <c r="Q201" s="220"/>
      <c r="R201" s="221">
        <f>SUM(R202:R209)</f>
        <v>0.048059999999999999</v>
      </c>
      <c r="S201" s="220"/>
      <c r="T201" s="222">
        <f>SUM(T202:T209)</f>
        <v>0.066000000000000003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3" t="s">
        <v>84</v>
      </c>
      <c r="AT201" s="224" t="s">
        <v>75</v>
      </c>
      <c r="AU201" s="224" t="s">
        <v>84</v>
      </c>
      <c r="AY201" s="223" t="s">
        <v>142</v>
      </c>
      <c r="BK201" s="225">
        <f>SUM(BK202:BK209)</f>
        <v>0</v>
      </c>
    </row>
    <row r="202" s="2" customFormat="1" ht="24.15" customHeight="1">
      <c r="A202" s="39"/>
      <c r="B202" s="40"/>
      <c r="C202" s="228" t="s">
        <v>7</v>
      </c>
      <c r="D202" s="228" t="s">
        <v>144</v>
      </c>
      <c r="E202" s="229" t="s">
        <v>601</v>
      </c>
      <c r="F202" s="230" t="s">
        <v>602</v>
      </c>
      <c r="G202" s="231" t="s">
        <v>283</v>
      </c>
      <c r="H202" s="232">
        <v>12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41</v>
      </c>
      <c r="O202" s="92"/>
      <c r="P202" s="238">
        <f>O202*H202</f>
        <v>0</v>
      </c>
      <c r="Q202" s="238">
        <v>0.00042999999999999999</v>
      </c>
      <c r="R202" s="238">
        <f>Q202*H202</f>
        <v>0.0051599999999999997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148</v>
      </c>
      <c r="AT202" s="240" t="s">
        <v>144</v>
      </c>
      <c r="AU202" s="240" t="s">
        <v>86</v>
      </c>
      <c r="AY202" s="18" t="s">
        <v>142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84</v>
      </c>
      <c r="BK202" s="241">
        <f>ROUND(I202*H202,2)</f>
        <v>0</v>
      </c>
      <c r="BL202" s="18" t="s">
        <v>148</v>
      </c>
      <c r="BM202" s="240" t="s">
        <v>603</v>
      </c>
    </row>
    <row r="203" s="13" customFormat="1">
      <c r="A203" s="13"/>
      <c r="B203" s="242"/>
      <c r="C203" s="243"/>
      <c r="D203" s="244" t="s">
        <v>160</v>
      </c>
      <c r="E203" s="245" t="s">
        <v>1</v>
      </c>
      <c r="F203" s="246" t="s">
        <v>604</v>
      </c>
      <c r="G203" s="243"/>
      <c r="H203" s="247">
        <v>5.25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160</v>
      </c>
      <c r="AU203" s="253" t="s">
        <v>86</v>
      </c>
      <c r="AV203" s="13" t="s">
        <v>86</v>
      </c>
      <c r="AW203" s="13" t="s">
        <v>32</v>
      </c>
      <c r="AX203" s="13" t="s">
        <v>76</v>
      </c>
      <c r="AY203" s="253" t="s">
        <v>142</v>
      </c>
    </row>
    <row r="204" s="13" customFormat="1">
      <c r="A204" s="13"/>
      <c r="B204" s="242"/>
      <c r="C204" s="243"/>
      <c r="D204" s="244" t="s">
        <v>160</v>
      </c>
      <c r="E204" s="245" t="s">
        <v>1</v>
      </c>
      <c r="F204" s="246" t="s">
        <v>605</v>
      </c>
      <c r="G204" s="243"/>
      <c r="H204" s="247">
        <v>6.75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160</v>
      </c>
      <c r="AU204" s="253" t="s">
        <v>86</v>
      </c>
      <c r="AV204" s="13" t="s">
        <v>86</v>
      </c>
      <c r="AW204" s="13" t="s">
        <v>32</v>
      </c>
      <c r="AX204" s="13" t="s">
        <v>76</v>
      </c>
      <c r="AY204" s="253" t="s">
        <v>142</v>
      </c>
    </row>
    <row r="205" s="14" customFormat="1">
      <c r="A205" s="14"/>
      <c r="B205" s="254"/>
      <c r="C205" s="255"/>
      <c r="D205" s="244" t="s">
        <v>160</v>
      </c>
      <c r="E205" s="256" t="s">
        <v>1</v>
      </c>
      <c r="F205" s="257" t="s">
        <v>162</v>
      </c>
      <c r="G205" s="255"/>
      <c r="H205" s="258">
        <v>12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160</v>
      </c>
      <c r="AU205" s="264" t="s">
        <v>86</v>
      </c>
      <c r="AV205" s="14" t="s">
        <v>148</v>
      </c>
      <c r="AW205" s="14" t="s">
        <v>32</v>
      </c>
      <c r="AX205" s="14" t="s">
        <v>84</v>
      </c>
      <c r="AY205" s="264" t="s">
        <v>142</v>
      </c>
    </row>
    <row r="206" s="2" customFormat="1" ht="24.15" customHeight="1">
      <c r="A206" s="39"/>
      <c r="B206" s="40"/>
      <c r="C206" s="228" t="s">
        <v>254</v>
      </c>
      <c r="D206" s="228" t="s">
        <v>144</v>
      </c>
      <c r="E206" s="229" t="s">
        <v>606</v>
      </c>
      <c r="F206" s="230" t="s">
        <v>607</v>
      </c>
      <c r="G206" s="231" t="s">
        <v>283</v>
      </c>
      <c r="H206" s="232">
        <v>66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41</v>
      </c>
      <c r="O206" s="92"/>
      <c r="P206" s="238">
        <f>O206*H206</f>
        <v>0</v>
      </c>
      <c r="Q206" s="238">
        <v>0.00064999999999999997</v>
      </c>
      <c r="R206" s="238">
        <f>Q206*H206</f>
        <v>0.042900000000000001</v>
      </c>
      <c r="S206" s="238">
        <v>0.001</v>
      </c>
      <c r="T206" s="239">
        <f>S206*H206</f>
        <v>0.066000000000000003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148</v>
      </c>
      <c r="AT206" s="240" t="s">
        <v>144</v>
      </c>
      <c r="AU206" s="240" t="s">
        <v>86</v>
      </c>
      <c r="AY206" s="18" t="s">
        <v>142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84</v>
      </c>
      <c r="BK206" s="241">
        <f>ROUND(I206*H206,2)</f>
        <v>0</v>
      </c>
      <c r="BL206" s="18" t="s">
        <v>148</v>
      </c>
      <c r="BM206" s="240" t="s">
        <v>608</v>
      </c>
    </row>
    <row r="207" s="13" customFormat="1">
      <c r="A207" s="13"/>
      <c r="B207" s="242"/>
      <c r="C207" s="243"/>
      <c r="D207" s="244" t="s">
        <v>160</v>
      </c>
      <c r="E207" s="245" t="s">
        <v>1</v>
      </c>
      <c r="F207" s="246" t="s">
        <v>609</v>
      </c>
      <c r="G207" s="243"/>
      <c r="H207" s="247">
        <v>37.200000000000003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160</v>
      </c>
      <c r="AU207" s="253" t="s">
        <v>86</v>
      </c>
      <c r="AV207" s="13" t="s">
        <v>86</v>
      </c>
      <c r="AW207" s="13" t="s">
        <v>32</v>
      </c>
      <c r="AX207" s="13" t="s">
        <v>76</v>
      </c>
      <c r="AY207" s="253" t="s">
        <v>142</v>
      </c>
    </row>
    <row r="208" s="13" customFormat="1">
      <c r="A208" s="13"/>
      <c r="B208" s="242"/>
      <c r="C208" s="243"/>
      <c r="D208" s="244" t="s">
        <v>160</v>
      </c>
      <c r="E208" s="245" t="s">
        <v>1</v>
      </c>
      <c r="F208" s="246" t="s">
        <v>610</v>
      </c>
      <c r="G208" s="243"/>
      <c r="H208" s="247">
        <v>28.800000000000001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160</v>
      </c>
      <c r="AU208" s="253" t="s">
        <v>86</v>
      </c>
      <c r="AV208" s="13" t="s">
        <v>86</v>
      </c>
      <c r="AW208" s="13" t="s">
        <v>32</v>
      </c>
      <c r="AX208" s="13" t="s">
        <v>76</v>
      </c>
      <c r="AY208" s="253" t="s">
        <v>142</v>
      </c>
    </row>
    <row r="209" s="14" customFormat="1">
      <c r="A209" s="14"/>
      <c r="B209" s="254"/>
      <c r="C209" s="255"/>
      <c r="D209" s="244" t="s">
        <v>160</v>
      </c>
      <c r="E209" s="256" t="s">
        <v>1</v>
      </c>
      <c r="F209" s="257" t="s">
        <v>162</v>
      </c>
      <c r="G209" s="255"/>
      <c r="H209" s="258">
        <v>66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4" t="s">
        <v>160</v>
      </c>
      <c r="AU209" s="264" t="s">
        <v>86</v>
      </c>
      <c r="AV209" s="14" t="s">
        <v>148</v>
      </c>
      <c r="AW209" s="14" t="s">
        <v>32</v>
      </c>
      <c r="AX209" s="14" t="s">
        <v>84</v>
      </c>
      <c r="AY209" s="264" t="s">
        <v>142</v>
      </c>
    </row>
    <row r="210" s="12" customFormat="1" ht="22.8" customHeight="1">
      <c r="A210" s="12"/>
      <c r="B210" s="212"/>
      <c r="C210" s="213"/>
      <c r="D210" s="214" t="s">
        <v>75</v>
      </c>
      <c r="E210" s="226" t="s">
        <v>611</v>
      </c>
      <c r="F210" s="226" t="s">
        <v>612</v>
      </c>
      <c r="G210" s="213"/>
      <c r="H210" s="213"/>
      <c r="I210" s="216"/>
      <c r="J210" s="227">
        <f>BK210</f>
        <v>0</v>
      </c>
      <c r="K210" s="213"/>
      <c r="L210" s="218"/>
      <c r="M210" s="219"/>
      <c r="N210" s="220"/>
      <c r="O210" s="220"/>
      <c r="P210" s="221">
        <f>SUM(P211:P215)</f>
        <v>0</v>
      </c>
      <c r="Q210" s="220"/>
      <c r="R210" s="221">
        <f>SUM(R211:R215)</f>
        <v>0</v>
      </c>
      <c r="S210" s="220"/>
      <c r="T210" s="222">
        <f>SUM(T211:T215)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3" t="s">
        <v>84</v>
      </c>
      <c r="AT210" s="224" t="s">
        <v>75</v>
      </c>
      <c r="AU210" s="224" t="s">
        <v>84</v>
      </c>
      <c r="AY210" s="223" t="s">
        <v>142</v>
      </c>
      <c r="BK210" s="225">
        <f>SUM(BK211:BK215)</f>
        <v>0</v>
      </c>
    </row>
    <row r="211" s="2" customFormat="1" ht="33" customHeight="1">
      <c r="A211" s="39"/>
      <c r="B211" s="40"/>
      <c r="C211" s="228" t="s">
        <v>259</v>
      </c>
      <c r="D211" s="228" t="s">
        <v>144</v>
      </c>
      <c r="E211" s="229" t="s">
        <v>613</v>
      </c>
      <c r="F211" s="230" t="s">
        <v>614</v>
      </c>
      <c r="G211" s="231" t="s">
        <v>179</v>
      </c>
      <c r="H211" s="232">
        <v>0.066000000000000003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41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148</v>
      </c>
      <c r="AT211" s="240" t="s">
        <v>144</v>
      </c>
      <c r="AU211" s="240" t="s">
        <v>86</v>
      </c>
      <c r="AY211" s="18" t="s">
        <v>142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84</v>
      </c>
      <c r="BK211" s="241">
        <f>ROUND(I211*H211,2)</f>
        <v>0</v>
      </c>
      <c r="BL211" s="18" t="s">
        <v>148</v>
      </c>
      <c r="BM211" s="240" t="s">
        <v>615</v>
      </c>
    </row>
    <row r="212" s="2" customFormat="1" ht="33" customHeight="1">
      <c r="A212" s="39"/>
      <c r="B212" s="40"/>
      <c r="C212" s="228" t="s">
        <v>264</v>
      </c>
      <c r="D212" s="228" t="s">
        <v>144</v>
      </c>
      <c r="E212" s="229" t="s">
        <v>616</v>
      </c>
      <c r="F212" s="230" t="s">
        <v>617</v>
      </c>
      <c r="G212" s="231" t="s">
        <v>179</v>
      </c>
      <c r="H212" s="232">
        <v>0.066000000000000003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41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148</v>
      </c>
      <c r="AT212" s="240" t="s">
        <v>144</v>
      </c>
      <c r="AU212" s="240" t="s">
        <v>86</v>
      </c>
      <c r="AY212" s="18" t="s">
        <v>142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84</v>
      </c>
      <c r="BK212" s="241">
        <f>ROUND(I212*H212,2)</f>
        <v>0</v>
      </c>
      <c r="BL212" s="18" t="s">
        <v>148</v>
      </c>
      <c r="BM212" s="240" t="s">
        <v>618</v>
      </c>
    </row>
    <row r="213" s="2" customFormat="1" ht="24.15" customHeight="1">
      <c r="A213" s="39"/>
      <c r="B213" s="40"/>
      <c r="C213" s="228" t="s">
        <v>269</v>
      </c>
      <c r="D213" s="228" t="s">
        <v>144</v>
      </c>
      <c r="E213" s="229" t="s">
        <v>619</v>
      </c>
      <c r="F213" s="230" t="s">
        <v>620</v>
      </c>
      <c r="G213" s="231" t="s">
        <v>179</v>
      </c>
      <c r="H213" s="232">
        <v>0.066000000000000003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41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148</v>
      </c>
      <c r="AT213" s="240" t="s">
        <v>144</v>
      </c>
      <c r="AU213" s="240" t="s">
        <v>86</v>
      </c>
      <c r="AY213" s="18" t="s">
        <v>142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84</v>
      </c>
      <c r="BK213" s="241">
        <f>ROUND(I213*H213,2)</f>
        <v>0</v>
      </c>
      <c r="BL213" s="18" t="s">
        <v>148</v>
      </c>
      <c r="BM213" s="240" t="s">
        <v>621</v>
      </c>
    </row>
    <row r="214" s="2" customFormat="1" ht="24.15" customHeight="1">
      <c r="A214" s="39"/>
      <c r="B214" s="40"/>
      <c r="C214" s="228" t="s">
        <v>274</v>
      </c>
      <c r="D214" s="228" t="s">
        <v>144</v>
      </c>
      <c r="E214" s="229" t="s">
        <v>622</v>
      </c>
      <c r="F214" s="230" t="s">
        <v>623</v>
      </c>
      <c r="G214" s="231" t="s">
        <v>179</v>
      </c>
      <c r="H214" s="232">
        <v>0.066000000000000003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41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148</v>
      </c>
      <c r="AT214" s="240" t="s">
        <v>144</v>
      </c>
      <c r="AU214" s="240" t="s">
        <v>86</v>
      </c>
      <c r="AY214" s="18" t="s">
        <v>142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84</v>
      </c>
      <c r="BK214" s="241">
        <f>ROUND(I214*H214,2)</f>
        <v>0</v>
      </c>
      <c r="BL214" s="18" t="s">
        <v>148</v>
      </c>
      <c r="BM214" s="240" t="s">
        <v>624</v>
      </c>
    </row>
    <row r="215" s="2" customFormat="1" ht="21.75" customHeight="1">
      <c r="A215" s="39"/>
      <c r="B215" s="40"/>
      <c r="C215" s="228" t="s">
        <v>280</v>
      </c>
      <c r="D215" s="228" t="s">
        <v>144</v>
      </c>
      <c r="E215" s="229" t="s">
        <v>625</v>
      </c>
      <c r="F215" s="230" t="s">
        <v>626</v>
      </c>
      <c r="G215" s="231" t="s">
        <v>179</v>
      </c>
      <c r="H215" s="232">
        <v>3.387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41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148</v>
      </c>
      <c r="AT215" s="240" t="s">
        <v>144</v>
      </c>
      <c r="AU215" s="240" t="s">
        <v>86</v>
      </c>
      <c r="AY215" s="18" t="s">
        <v>142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84</v>
      </c>
      <c r="BK215" s="241">
        <f>ROUND(I215*H215,2)</f>
        <v>0</v>
      </c>
      <c r="BL215" s="18" t="s">
        <v>148</v>
      </c>
      <c r="BM215" s="240" t="s">
        <v>627</v>
      </c>
    </row>
    <row r="216" s="12" customFormat="1" ht="22.8" customHeight="1">
      <c r="A216" s="12"/>
      <c r="B216" s="212"/>
      <c r="C216" s="213"/>
      <c r="D216" s="214" t="s">
        <v>75</v>
      </c>
      <c r="E216" s="226" t="s">
        <v>299</v>
      </c>
      <c r="F216" s="226" t="s">
        <v>300</v>
      </c>
      <c r="G216" s="213"/>
      <c r="H216" s="213"/>
      <c r="I216" s="216"/>
      <c r="J216" s="227">
        <f>BK216</f>
        <v>0</v>
      </c>
      <c r="K216" s="213"/>
      <c r="L216" s="218"/>
      <c r="M216" s="219"/>
      <c r="N216" s="220"/>
      <c r="O216" s="220"/>
      <c r="P216" s="221">
        <f>P217</f>
        <v>0</v>
      </c>
      <c r="Q216" s="220"/>
      <c r="R216" s="221">
        <f>R217</f>
        <v>0</v>
      </c>
      <c r="S216" s="220"/>
      <c r="T216" s="222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3" t="s">
        <v>84</v>
      </c>
      <c r="AT216" s="224" t="s">
        <v>75</v>
      </c>
      <c r="AU216" s="224" t="s">
        <v>84</v>
      </c>
      <c r="AY216" s="223" t="s">
        <v>142</v>
      </c>
      <c r="BK216" s="225">
        <f>BK217</f>
        <v>0</v>
      </c>
    </row>
    <row r="217" s="2" customFormat="1" ht="21.75" customHeight="1">
      <c r="A217" s="39"/>
      <c r="B217" s="40"/>
      <c r="C217" s="228" t="s">
        <v>285</v>
      </c>
      <c r="D217" s="228" t="s">
        <v>144</v>
      </c>
      <c r="E217" s="229" t="s">
        <v>302</v>
      </c>
      <c r="F217" s="230" t="s">
        <v>303</v>
      </c>
      <c r="G217" s="231" t="s">
        <v>179</v>
      </c>
      <c r="H217" s="232">
        <v>76.108000000000004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41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148</v>
      </c>
      <c r="AT217" s="240" t="s">
        <v>144</v>
      </c>
      <c r="AU217" s="240" t="s">
        <v>86</v>
      </c>
      <c r="AY217" s="18" t="s">
        <v>142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84</v>
      </c>
      <c r="BK217" s="241">
        <f>ROUND(I217*H217,2)</f>
        <v>0</v>
      </c>
      <c r="BL217" s="18" t="s">
        <v>148</v>
      </c>
      <c r="BM217" s="240" t="s">
        <v>628</v>
      </c>
    </row>
    <row r="218" s="12" customFormat="1" ht="25.92" customHeight="1">
      <c r="A218" s="12"/>
      <c r="B218" s="212"/>
      <c r="C218" s="213"/>
      <c r="D218" s="214" t="s">
        <v>75</v>
      </c>
      <c r="E218" s="215" t="s">
        <v>305</v>
      </c>
      <c r="F218" s="215" t="s">
        <v>306</v>
      </c>
      <c r="G218" s="213"/>
      <c r="H218" s="213"/>
      <c r="I218" s="216"/>
      <c r="J218" s="217">
        <f>BK218</f>
        <v>0</v>
      </c>
      <c r="K218" s="213"/>
      <c r="L218" s="218"/>
      <c r="M218" s="219"/>
      <c r="N218" s="220"/>
      <c r="O218" s="220"/>
      <c r="P218" s="221">
        <f>P219+P236</f>
        <v>0</v>
      </c>
      <c r="Q218" s="220"/>
      <c r="R218" s="221">
        <f>R219+R236</f>
        <v>0.0041250000000000002</v>
      </c>
      <c r="S218" s="220"/>
      <c r="T218" s="222">
        <f>T219+T236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3" t="s">
        <v>86</v>
      </c>
      <c r="AT218" s="224" t="s">
        <v>75</v>
      </c>
      <c r="AU218" s="224" t="s">
        <v>76</v>
      </c>
      <c r="AY218" s="223" t="s">
        <v>142</v>
      </c>
      <c r="BK218" s="225">
        <f>BK219+BK236</f>
        <v>0</v>
      </c>
    </row>
    <row r="219" s="12" customFormat="1" ht="22.8" customHeight="1">
      <c r="A219" s="12"/>
      <c r="B219" s="212"/>
      <c r="C219" s="213"/>
      <c r="D219" s="214" t="s">
        <v>75</v>
      </c>
      <c r="E219" s="226" t="s">
        <v>629</v>
      </c>
      <c r="F219" s="226" t="s">
        <v>630</v>
      </c>
      <c r="G219" s="213"/>
      <c r="H219" s="213"/>
      <c r="I219" s="216"/>
      <c r="J219" s="227">
        <f>BK219</f>
        <v>0</v>
      </c>
      <c r="K219" s="213"/>
      <c r="L219" s="218"/>
      <c r="M219" s="219"/>
      <c r="N219" s="220"/>
      <c r="O219" s="220"/>
      <c r="P219" s="221">
        <f>SUM(P220:P235)</f>
        <v>0</v>
      </c>
      <c r="Q219" s="220"/>
      <c r="R219" s="221">
        <f>SUM(R220:R235)</f>
        <v>0</v>
      </c>
      <c r="S219" s="220"/>
      <c r="T219" s="222">
        <f>SUM(T220:T235)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3" t="s">
        <v>86</v>
      </c>
      <c r="AT219" s="224" t="s">
        <v>75</v>
      </c>
      <c r="AU219" s="224" t="s">
        <v>84</v>
      </c>
      <c r="AY219" s="223" t="s">
        <v>142</v>
      </c>
      <c r="BK219" s="225">
        <f>SUM(BK220:BK235)</f>
        <v>0</v>
      </c>
    </row>
    <row r="220" s="2" customFormat="1" ht="21.75" customHeight="1">
      <c r="A220" s="39"/>
      <c r="B220" s="40"/>
      <c r="C220" s="228" t="s">
        <v>290</v>
      </c>
      <c r="D220" s="228" t="s">
        <v>144</v>
      </c>
      <c r="E220" s="229" t="s">
        <v>631</v>
      </c>
      <c r="F220" s="230" t="s">
        <v>632</v>
      </c>
      <c r="G220" s="231" t="s">
        <v>633</v>
      </c>
      <c r="H220" s="232">
        <v>4025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41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224</v>
      </c>
      <c r="AT220" s="240" t="s">
        <v>144</v>
      </c>
      <c r="AU220" s="240" t="s">
        <v>86</v>
      </c>
      <c r="AY220" s="18" t="s">
        <v>142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84</v>
      </c>
      <c r="BK220" s="241">
        <f>ROUND(I220*H220,2)</f>
        <v>0</v>
      </c>
      <c r="BL220" s="18" t="s">
        <v>224</v>
      </c>
      <c r="BM220" s="240" t="s">
        <v>634</v>
      </c>
    </row>
    <row r="221" s="2" customFormat="1">
      <c r="A221" s="39"/>
      <c r="B221" s="40"/>
      <c r="C221" s="41"/>
      <c r="D221" s="244" t="s">
        <v>313</v>
      </c>
      <c r="E221" s="41"/>
      <c r="F221" s="297" t="s">
        <v>635</v>
      </c>
      <c r="G221" s="41"/>
      <c r="H221" s="41"/>
      <c r="I221" s="298"/>
      <c r="J221" s="41"/>
      <c r="K221" s="41"/>
      <c r="L221" s="45"/>
      <c r="M221" s="299"/>
      <c r="N221" s="300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313</v>
      </c>
      <c r="AU221" s="18" t="s">
        <v>86</v>
      </c>
    </row>
    <row r="222" s="15" customFormat="1">
      <c r="A222" s="15"/>
      <c r="B222" s="276"/>
      <c r="C222" s="277"/>
      <c r="D222" s="244" t="s">
        <v>160</v>
      </c>
      <c r="E222" s="278" t="s">
        <v>1</v>
      </c>
      <c r="F222" s="279" t="s">
        <v>349</v>
      </c>
      <c r="G222" s="277"/>
      <c r="H222" s="278" t="s">
        <v>1</v>
      </c>
      <c r="I222" s="280"/>
      <c r="J222" s="277"/>
      <c r="K222" s="277"/>
      <c r="L222" s="281"/>
      <c r="M222" s="282"/>
      <c r="N222" s="283"/>
      <c r="O222" s="283"/>
      <c r="P222" s="283"/>
      <c r="Q222" s="283"/>
      <c r="R222" s="283"/>
      <c r="S222" s="283"/>
      <c r="T222" s="28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5" t="s">
        <v>160</v>
      </c>
      <c r="AU222" s="285" t="s">
        <v>86</v>
      </c>
      <c r="AV222" s="15" t="s">
        <v>84</v>
      </c>
      <c r="AW222" s="15" t="s">
        <v>32</v>
      </c>
      <c r="AX222" s="15" t="s">
        <v>76</v>
      </c>
      <c r="AY222" s="285" t="s">
        <v>142</v>
      </c>
    </row>
    <row r="223" s="13" customFormat="1">
      <c r="A223" s="13"/>
      <c r="B223" s="242"/>
      <c r="C223" s="243"/>
      <c r="D223" s="244" t="s">
        <v>160</v>
      </c>
      <c r="E223" s="245" t="s">
        <v>1</v>
      </c>
      <c r="F223" s="246" t="s">
        <v>636</v>
      </c>
      <c r="G223" s="243"/>
      <c r="H223" s="247">
        <v>3500</v>
      </c>
      <c r="I223" s="248"/>
      <c r="J223" s="243"/>
      <c r="K223" s="243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160</v>
      </c>
      <c r="AU223" s="253" t="s">
        <v>86</v>
      </c>
      <c r="AV223" s="13" t="s">
        <v>86</v>
      </c>
      <c r="AW223" s="13" t="s">
        <v>32</v>
      </c>
      <c r="AX223" s="13" t="s">
        <v>76</v>
      </c>
      <c r="AY223" s="253" t="s">
        <v>142</v>
      </c>
    </row>
    <row r="224" s="16" customFormat="1">
      <c r="A224" s="16"/>
      <c r="B224" s="286"/>
      <c r="C224" s="287"/>
      <c r="D224" s="244" t="s">
        <v>160</v>
      </c>
      <c r="E224" s="288" t="s">
        <v>1</v>
      </c>
      <c r="F224" s="289" t="s">
        <v>208</v>
      </c>
      <c r="G224" s="287"/>
      <c r="H224" s="290">
        <v>3500</v>
      </c>
      <c r="I224" s="291"/>
      <c r="J224" s="287"/>
      <c r="K224" s="287"/>
      <c r="L224" s="292"/>
      <c r="M224" s="293"/>
      <c r="N224" s="294"/>
      <c r="O224" s="294"/>
      <c r="P224" s="294"/>
      <c r="Q224" s="294"/>
      <c r="R224" s="294"/>
      <c r="S224" s="294"/>
      <c r="T224" s="295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96" t="s">
        <v>160</v>
      </c>
      <c r="AU224" s="296" t="s">
        <v>86</v>
      </c>
      <c r="AV224" s="16" t="s">
        <v>153</v>
      </c>
      <c r="AW224" s="16" t="s">
        <v>32</v>
      </c>
      <c r="AX224" s="16" t="s">
        <v>76</v>
      </c>
      <c r="AY224" s="296" t="s">
        <v>142</v>
      </c>
    </row>
    <row r="225" s="13" customFormat="1">
      <c r="A225" s="13"/>
      <c r="B225" s="242"/>
      <c r="C225" s="243"/>
      <c r="D225" s="244" t="s">
        <v>160</v>
      </c>
      <c r="E225" s="245" t="s">
        <v>1</v>
      </c>
      <c r="F225" s="246" t="s">
        <v>637</v>
      </c>
      <c r="G225" s="243"/>
      <c r="H225" s="247">
        <v>525</v>
      </c>
      <c r="I225" s="248"/>
      <c r="J225" s="243"/>
      <c r="K225" s="243"/>
      <c r="L225" s="249"/>
      <c r="M225" s="250"/>
      <c r="N225" s="251"/>
      <c r="O225" s="251"/>
      <c r="P225" s="251"/>
      <c r="Q225" s="251"/>
      <c r="R225" s="251"/>
      <c r="S225" s="251"/>
      <c r="T225" s="25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3" t="s">
        <v>160</v>
      </c>
      <c r="AU225" s="253" t="s">
        <v>86</v>
      </c>
      <c r="AV225" s="13" t="s">
        <v>86</v>
      </c>
      <c r="AW225" s="13" t="s">
        <v>32</v>
      </c>
      <c r="AX225" s="13" t="s">
        <v>76</v>
      </c>
      <c r="AY225" s="253" t="s">
        <v>142</v>
      </c>
    </row>
    <row r="226" s="14" customFormat="1">
      <c r="A226" s="14"/>
      <c r="B226" s="254"/>
      <c r="C226" s="255"/>
      <c r="D226" s="244" t="s">
        <v>160</v>
      </c>
      <c r="E226" s="256" t="s">
        <v>1</v>
      </c>
      <c r="F226" s="257" t="s">
        <v>162</v>
      </c>
      <c r="G226" s="255"/>
      <c r="H226" s="258">
        <v>4025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4" t="s">
        <v>160</v>
      </c>
      <c r="AU226" s="264" t="s">
        <v>86</v>
      </c>
      <c r="AV226" s="14" t="s">
        <v>148</v>
      </c>
      <c r="AW226" s="14" t="s">
        <v>32</v>
      </c>
      <c r="AX226" s="14" t="s">
        <v>84</v>
      </c>
      <c r="AY226" s="264" t="s">
        <v>142</v>
      </c>
    </row>
    <row r="227" s="2" customFormat="1" ht="24.15" customHeight="1">
      <c r="A227" s="39"/>
      <c r="B227" s="40"/>
      <c r="C227" s="228" t="s">
        <v>294</v>
      </c>
      <c r="D227" s="228" t="s">
        <v>144</v>
      </c>
      <c r="E227" s="229" t="s">
        <v>638</v>
      </c>
      <c r="F227" s="230" t="s">
        <v>639</v>
      </c>
      <c r="G227" s="231" t="s">
        <v>633</v>
      </c>
      <c r="H227" s="232">
        <v>1330.55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41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224</v>
      </c>
      <c r="AT227" s="240" t="s">
        <v>144</v>
      </c>
      <c r="AU227" s="240" t="s">
        <v>86</v>
      </c>
      <c r="AY227" s="18" t="s">
        <v>142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84</v>
      </c>
      <c r="BK227" s="241">
        <f>ROUND(I227*H227,2)</f>
        <v>0</v>
      </c>
      <c r="BL227" s="18" t="s">
        <v>224</v>
      </c>
      <c r="BM227" s="240" t="s">
        <v>640</v>
      </c>
    </row>
    <row r="228" s="2" customFormat="1">
      <c r="A228" s="39"/>
      <c r="B228" s="40"/>
      <c r="C228" s="41"/>
      <c r="D228" s="244" t="s">
        <v>313</v>
      </c>
      <c r="E228" s="41"/>
      <c r="F228" s="297" t="s">
        <v>641</v>
      </c>
      <c r="G228" s="41"/>
      <c r="H228" s="41"/>
      <c r="I228" s="298"/>
      <c r="J228" s="41"/>
      <c r="K228" s="41"/>
      <c r="L228" s="45"/>
      <c r="M228" s="299"/>
      <c r="N228" s="300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313</v>
      </c>
      <c r="AU228" s="18" t="s">
        <v>86</v>
      </c>
    </row>
    <row r="229" s="15" customFormat="1">
      <c r="A229" s="15"/>
      <c r="B229" s="276"/>
      <c r="C229" s="277"/>
      <c r="D229" s="244" t="s">
        <v>160</v>
      </c>
      <c r="E229" s="278" t="s">
        <v>1</v>
      </c>
      <c r="F229" s="279" t="s">
        <v>349</v>
      </c>
      <c r="G229" s="277"/>
      <c r="H229" s="278" t="s">
        <v>1</v>
      </c>
      <c r="I229" s="280"/>
      <c r="J229" s="277"/>
      <c r="K229" s="277"/>
      <c r="L229" s="281"/>
      <c r="M229" s="282"/>
      <c r="N229" s="283"/>
      <c r="O229" s="283"/>
      <c r="P229" s="283"/>
      <c r="Q229" s="283"/>
      <c r="R229" s="283"/>
      <c r="S229" s="283"/>
      <c r="T229" s="28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5" t="s">
        <v>160</v>
      </c>
      <c r="AU229" s="285" t="s">
        <v>86</v>
      </c>
      <c r="AV229" s="15" t="s">
        <v>84</v>
      </c>
      <c r="AW229" s="15" t="s">
        <v>32</v>
      </c>
      <c r="AX229" s="15" t="s">
        <v>76</v>
      </c>
      <c r="AY229" s="285" t="s">
        <v>142</v>
      </c>
    </row>
    <row r="230" s="13" customFormat="1">
      <c r="A230" s="13"/>
      <c r="B230" s="242"/>
      <c r="C230" s="243"/>
      <c r="D230" s="244" t="s">
        <v>160</v>
      </c>
      <c r="E230" s="245" t="s">
        <v>1</v>
      </c>
      <c r="F230" s="246" t="s">
        <v>642</v>
      </c>
      <c r="G230" s="243"/>
      <c r="H230" s="247">
        <v>575.5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160</v>
      </c>
      <c r="AU230" s="253" t="s">
        <v>86</v>
      </c>
      <c r="AV230" s="13" t="s">
        <v>86</v>
      </c>
      <c r="AW230" s="13" t="s">
        <v>32</v>
      </c>
      <c r="AX230" s="13" t="s">
        <v>76</v>
      </c>
      <c r="AY230" s="253" t="s">
        <v>142</v>
      </c>
    </row>
    <row r="231" s="13" customFormat="1">
      <c r="A231" s="13"/>
      <c r="B231" s="242"/>
      <c r="C231" s="243"/>
      <c r="D231" s="244" t="s">
        <v>160</v>
      </c>
      <c r="E231" s="245" t="s">
        <v>1</v>
      </c>
      <c r="F231" s="246" t="s">
        <v>643</v>
      </c>
      <c r="G231" s="243"/>
      <c r="H231" s="247">
        <v>581.5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160</v>
      </c>
      <c r="AU231" s="253" t="s">
        <v>86</v>
      </c>
      <c r="AV231" s="13" t="s">
        <v>86</v>
      </c>
      <c r="AW231" s="13" t="s">
        <v>32</v>
      </c>
      <c r="AX231" s="13" t="s">
        <v>76</v>
      </c>
      <c r="AY231" s="253" t="s">
        <v>142</v>
      </c>
    </row>
    <row r="232" s="16" customFormat="1">
      <c r="A232" s="16"/>
      <c r="B232" s="286"/>
      <c r="C232" s="287"/>
      <c r="D232" s="244" t="s">
        <v>160</v>
      </c>
      <c r="E232" s="288" t="s">
        <v>1</v>
      </c>
      <c r="F232" s="289" t="s">
        <v>208</v>
      </c>
      <c r="G232" s="287"/>
      <c r="H232" s="290">
        <v>1157</v>
      </c>
      <c r="I232" s="291"/>
      <c r="J232" s="287"/>
      <c r="K232" s="287"/>
      <c r="L232" s="292"/>
      <c r="M232" s="293"/>
      <c r="N232" s="294"/>
      <c r="O232" s="294"/>
      <c r="P232" s="294"/>
      <c r="Q232" s="294"/>
      <c r="R232" s="294"/>
      <c r="S232" s="294"/>
      <c r="T232" s="295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96" t="s">
        <v>160</v>
      </c>
      <c r="AU232" s="296" t="s">
        <v>86</v>
      </c>
      <c r="AV232" s="16" t="s">
        <v>153</v>
      </c>
      <c r="AW232" s="16" t="s">
        <v>32</v>
      </c>
      <c r="AX232" s="16" t="s">
        <v>76</v>
      </c>
      <c r="AY232" s="296" t="s">
        <v>142</v>
      </c>
    </row>
    <row r="233" s="13" customFormat="1">
      <c r="A233" s="13"/>
      <c r="B233" s="242"/>
      <c r="C233" s="243"/>
      <c r="D233" s="244" t="s">
        <v>160</v>
      </c>
      <c r="E233" s="245" t="s">
        <v>1</v>
      </c>
      <c r="F233" s="246" t="s">
        <v>644</v>
      </c>
      <c r="G233" s="243"/>
      <c r="H233" s="247">
        <v>173.55000000000001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160</v>
      </c>
      <c r="AU233" s="253" t="s">
        <v>86</v>
      </c>
      <c r="AV233" s="13" t="s">
        <v>86</v>
      </c>
      <c r="AW233" s="13" t="s">
        <v>32</v>
      </c>
      <c r="AX233" s="13" t="s">
        <v>76</v>
      </c>
      <c r="AY233" s="253" t="s">
        <v>142</v>
      </c>
    </row>
    <row r="234" s="14" customFormat="1">
      <c r="A234" s="14"/>
      <c r="B234" s="254"/>
      <c r="C234" s="255"/>
      <c r="D234" s="244" t="s">
        <v>160</v>
      </c>
      <c r="E234" s="256" t="s">
        <v>1</v>
      </c>
      <c r="F234" s="257" t="s">
        <v>162</v>
      </c>
      <c r="G234" s="255"/>
      <c r="H234" s="258">
        <v>1330.55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4" t="s">
        <v>160</v>
      </c>
      <c r="AU234" s="264" t="s">
        <v>86</v>
      </c>
      <c r="AV234" s="14" t="s">
        <v>148</v>
      </c>
      <c r="AW234" s="14" t="s">
        <v>32</v>
      </c>
      <c r="AX234" s="14" t="s">
        <v>84</v>
      </c>
      <c r="AY234" s="264" t="s">
        <v>142</v>
      </c>
    </row>
    <row r="235" s="2" customFormat="1" ht="24.15" customHeight="1">
      <c r="A235" s="39"/>
      <c r="B235" s="40"/>
      <c r="C235" s="228" t="s">
        <v>301</v>
      </c>
      <c r="D235" s="228" t="s">
        <v>144</v>
      </c>
      <c r="E235" s="229" t="s">
        <v>645</v>
      </c>
      <c r="F235" s="230" t="s">
        <v>646</v>
      </c>
      <c r="G235" s="231" t="s">
        <v>329</v>
      </c>
      <c r="H235" s="301"/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41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224</v>
      </c>
      <c r="AT235" s="240" t="s">
        <v>144</v>
      </c>
      <c r="AU235" s="240" t="s">
        <v>86</v>
      </c>
      <c r="AY235" s="18" t="s">
        <v>142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84</v>
      </c>
      <c r="BK235" s="241">
        <f>ROUND(I235*H235,2)</f>
        <v>0</v>
      </c>
      <c r="BL235" s="18" t="s">
        <v>224</v>
      </c>
      <c r="BM235" s="240" t="s">
        <v>647</v>
      </c>
    </row>
    <row r="236" s="12" customFormat="1" ht="22.8" customHeight="1">
      <c r="A236" s="12"/>
      <c r="B236" s="212"/>
      <c r="C236" s="213"/>
      <c r="D236" s="214" t="s">
        <v>75</v>
      </c>
      <c r="E236" s="226" t="s">
        <v>648</v>
      </c>
      <c r="F236" s="226" t="s">
        <v>649</v>
      </c>
      <c r="G236" s="213"/>
      <c r="H236" s="213"/>
      <c r="I236" s="216"/>
      <c r="J236" s="227">
        <f>BK236</f>
        <v>0</v>
      </c>
      <c r="K236" s="213"/>
      <c r="L236" s="218"/>
      <c r="M236" s="219"/>
      <c r="N236" s="220"/>
      <c r="O236" s="220"/>
      <c r="P236" s="221">
        <f>SUM(P237:P239)</f>
        <v>0</v>
      </c>
      <c r="Q236" s="220"/>
      <c r="R236" s="221">
        <f>SUM(R237:R239)</f>
        <v>0.0041250000000000002</v>
      </c>
      <c r="S236" s="220"/>
      <c r="T236" s="222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3" t="s">
        <v>86</v>
      </c>
      <c r="AT236" s="224" t="s">
        <v>75</v>
      </c>
      <c r="AU236" s="224" t="s">
        <v>84</v>
      </c>
      <c r="AY236" s="223" t="s">
        <v>142</v>
      </c>
      <c r="BK236" s="225">
        <f>SUM(BK237:BK239)</f>
        <v>0</v>
      </c>
    </row>
    <row r="237" s="2" customFormat="1" ht="16.5" customHeight="1">
      <c r="A237" s="39"/>
      <c r="B237" s="40"/>
      <c r="C237" s="228" t="s">
        <v>309</v>
      </c>
      <c r="D237" s="228" t="s">
        <v>144</v>
      </c>
      <c r="E237" s="229" t="s">
        <v>650</v>
      </c>
      <c r="F237" s="230" t="s">
        <v>651</v>
      </c>
      <c r="G237" s="231" t="s">
        <v>200</v>
      </c>
      <c r="H237" s="232">
        <v>16.5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41</v>
      </c>
      <c r="O237" s="92"/>
      <c r="P237" s="238">
        <f>O237*H237</f>
        <v>0</v>
      </c>
      <c r="Q237" s="238">
        <v>0.00025000000000000001</v>
      </c>
      <c r="R237" s="238">
        <f>Q237*H237</f>
        <v>0.0041250000000000002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224</v>
      </c>
      <c r="AT237" s="240" t="s">
        <v>144</v>
      </c>
      <c r="AU237" s="240" t="s">
        <v>86</v>
      </c>
      <c r="AY237" s="18" t="s">
        <v>142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84</v>
      </c>
      <c r="BK237" s="241">
        <f>ROUND(I237*H237,2)</f>
        <v>0</v>
      </c>
      <c r="BL237" s="18" t="s">
        <v>224</v>
      </c>
      <c r="BM237" s="240" t="s">
        <v>652</v>
      </c>
    </row>
    <row r="238" s="13" customFormat="1">
      <c r="A238" s="13"/>
      <c r="B238" s="242"/>
      <c r="C238" s="243"/>
      <c r="D238" s="244" t="s">
        <v>160</v>
      </c>
      <c r="E238" s="245" t="s">
        <v>1</v>
      </c>
      <c r="F238" s="246" t="s">
        <v>653</v>
      </c>
      <c r="G238" s="243"/>
      <c r="H238" s="247">
        <v>16.5</v>
      </c>
      <c r="I238" s="248"/>
      <c r="J238" s="243"/>
      <c r="K238" s="243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160</v>
      </c>
      <c r="AU238" s="253" t="s">
        <v>86</v>
      </c>
      <c r="AV238" s="13" t="s">
        <v>86</v>
      </c>
      <c r="AW238" s="13" t="s">
        <v>32</v>
      </c>
      <c r="AX238" s="13" t="s">
        <v>76</v>
      </c>
      <c r="AY238" s="253" t="s">
        <v>142</v>
      </c>
    </row>
    <row r="239" s="14" customFormat="1">
      <c r="A239" s="14"/>
      <c r="B239" s="254"/>
      <c r="C239" s="255"/>
      <c r="D239" s="244" t="s">
        <v>160</v>
      </c>
      <c r="E239" s="256" t="s">
        <v>1</v>
      </c>
      <c r="F239" s="257" t="s">
        <v>162</v>
      </c>
      <c r="G239" s="255"/>
      <c r="H239" s="258">
        <v>16.5</v>
      </c>
      <c r="I239" s="259"/>
      <c r="J239" s="255"/>
      <c r="K239" s="255"/>
      <c r="L239" s="260"/>
      <c r="M239" s="306"/>
      <c r="N239" s="307"/>
      <c r="O239" s="307"/>
      <c r="P239" s="307"/>
      <c r="Q239" s="307"/>
      <c r="R239" s="307"/>
      <c r="S239" s="307"/>
      <c r="T239" s="30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4" t="s">
        <v>160</v>
      </c>
      <c r="AU239" s="264" t="s">
        <v>86</v>
      </c>
      <c r="AV239" s="14" t="s">
        <v>148</v>
      </c>
      <c r="AW239" s="14" t="s">
        <v>32</v>
      </c>
      <c r="AX239" s="14" t="s">
        <v>84</v>
      </c>
      <c r="AY239" s="264" t="s">
        <v>142</v>
      </c>
    </row>
    <row r="240" s="2" customFormat="1" ht="6.96" customHeight="1">
      <c r="A240" s="39"/>
      <c r="B240" s="67"/>
      <c r="C240" s="68"/>
      <c r="D240" s="68"/>
      <c r="E240" s="68"/>
      <c r="F240" s="68"/>
      <c r="G240" s="68"/>
      <c r="H240" s="68"/>
      <c r="I240" s="68"/>
      <c r="J240" s="68"/>
      <c r="K240" s="68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VVNzr7prR2FGa6fY2Er4xKMY5LPotk1mKZHOyjhb5FV1fOjq4xtSKJWBhKwEPtSfAn30x0BaQ7iTxWYmy0A04g==" hashValue="617/0fETrdpGSTCCHxdPuTXoKA8ik7FVeMezTqWpJjjUhgOsm1b2qpRWl8KXQnXnpdmzDiWJ0iTAWxRK5oHKNg==" algorithmName="SHA-512" password="999E"/>
  <autoFilter ref="C126:K23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Objekty OU, část D a DM, WC imobilní + výtah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654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5"/>
      <c r="B27" s="156"/>
      <c r="C27" s="155"/>
      <c r="D27" s="155"/>
      <c r="E27" s="157" t="s">
        <v>655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36</v>
      </c>
      <c r="E30" s="39"/>
      <c r="F30" s="39"/>
      <c r="G30" s="39"/>
      <c r="H30" s="39"/>
      <c r="I30" s="39"/>
      <c r="J30" s="161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38</v>
      </c>
      <c r="G32" s="39"/>
      <c r="H32" s="39"/>
      <c r="I32" s="162" t="s">
        <v>37</v>
      </c>
      <c r="J32" s="162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40</v>
      </c>
      <c r="E33" s="151" t="s">
        <v>41</v>
      </c>
      <c r="F33" s="164">
        <f>ROUND((SUM(BE118:BE139)),  2)</f>
        <v>0</v>
      </c>
      <c r="G33" s="39"/>
      <c r="H33" s="39"/>
      <c r="I33" s="165">
        <v>0.20999999999999999</v>
      </c>
      <c r="J33" s="164">
        <f>ROUND(((SUM(BE118:BE139))*I33),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42</v>
      </c>
      <c r="F34" s="164">
        <f>ROUND((SUM(BF118:BF139)),  2)</f>
        <v>0</v>
      </c>
      <c r="G34" s="39"/>
      <c r="H34" s="39"/>
      <c r="I34" s="165">
        <v>0.12</v>
      </c>
      <c r="J34" s="164">
        <f>ROUND(((SUM(BF118:BF139))*I34),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43</v>
      </c>
      <c r="F35" s="164">
        <f>ROUND((SUM(BG118:BG139)),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44</v>
      </c>
      <c r="F36" s="164">
        <f>ROUND((SUM(BH118:BH139)),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ROUND((SUM(BI118:BI139)),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Objekty OU, část D a DM, WC imobilní + výtah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D.1.4.3 - Silnoproudá elekrotechnika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107</v>
      </c>
      <c r="D94" s="186"/>
      <c r="E94" s="186"/>
      <c r="F94" s="186"/>
      <c r="G94" s="186"/>
      <c r="H94" s="186"/>
      <c r="I94" s="186"/>
      <c r="J94" s="187" t="s">
        <v>108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109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s="9" customFormat="1" ht="24.96" customHeight="1">
      <c r="A97" s="9"/>
      <c r="B97" s="189"/>
      <c r="C97" s="190"/>
      <c r="D97" s="191" t="s">
        <v>656</v>
      </c>
      <c r="E97" s="192"/>
      <c r="F97" s="192"/>
      <c r="G97" s="192"/>
      <c r="H97" s="192"/>
      <c r="I97" s="192"/>
      <c r="J97" s="193">
        <f>J119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657</v>
      </c>
      <c r="E98" s="192"/>
      <c r="F98" s="192"/>
      <c r="G98" s="192"/>
      <c r="H98" s="192"/>
      <c r="I98" s="192"/>
      <c r="J98" s="193">
        <f>J138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4" t="str">
        <f>E7</f>
        <v>Objekty OU, část D a DM, WC imobilní + výtah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D.1.4.3 - Silnoproudá elekrotechnika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31. 8. 2018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Ostravská univerzita</v>
      </c>
      <c r="G114" s="41"/>
      <c r="H114" s="41"/>
      <c r="I114" s="33" t="s">
        <v>30</v>
      </c>
      <c r="J114" s="37" t="str">
        <f>E21</f>
        <v>Marpo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0"/>
      <c r="B117" s="201"/>
      <c r="C117" s="202" t="s">
        <v>128</v>
      </c>
      <c r="D117" s="203" t="s">
        <v>61</v>
      </c>
      <c r="E117" s="203" t="s">
        <v>57</v>
      </c>
      <c r="F117" s="203" t="s">
        <v>58</v>
      </c>
      <c r="G117" s="203" t="s">
        <v>129</v>
      </c>
      <c r="H117" s="203" t="s">
        <v>130</v>
      </c>
      <c r="I117" s="203" t="s">
        <v>131</v>
      </c>
      <c r="J117" s="204" t="s">
        <v>108</v>
      </c>
      <c r="K117" s="205" t="s">
        <v>132</v>
      </c>
      <c r="L117" s="206"/>
      <c r="M117" s="101" t="s">
        <v>1</v>
      </c>
      <c r="N117" s="102" t="s">
        <v>40</v>
      </c>
      <c r="O117" s="102" t="s">
        <v>133</v>
      </c>
      <c r="P117" s="102" t="s">
        <v>134</v>
      </c>
      <c r="Q117" s="102" t="s">
        <v>135</v>
      </c>
      <c r="R117" s="102" t="s">
        <v>136</v>
      </c>
      <c r="S117" s="102" t="s">
        <v>137</v>
      </c>
      <c r="T117" s="103" t="s">
        <v>138</v>
      </c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</row>
    <row r="118" s="2" customFormat="1" ht="22.8" customHeight="1">
      <c r="A118" s="39"/>
      <c r="B118" s="40"/>
      <c r="C118" s="108" t="s">
        <v>139</v>
      </c>
      <c r="D118" s="41"/>
      <c r="E118" s="41"/>
      <c r="F118" s="41"/>
      <c r="G118" s="41"/>
      <c r="H118" s="41"/>
      <c r="I118" s="41"/>
      <c r="J118" s="207">
        <f>BK118</f>
        <v>0</v>
      </c>
      <c r="K118" s="41"/>
      <c r="L118" s="45"/>
      <c r="M118" s="104"/>
      <c r="N118" s="208"/>
      <c r="O118" s="105"/>
      <c r="P118" s="209">
        <f>P119+P138</f>
        <v>0</v>
      </c>
      <c r="Q118" s="105"/>
      <c r="R118" s="209">
        <f>R119+R138</f>
        <v>0</v>
      </c>
      <c r="S118" s="105"/>
      <c r="T118" s="210">
        <f>T119+T138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75</v>
      </c>
      <c r="AU118" s="18" t="s">
        <v>110</v>
      </c>
      <c r="BK118" s="211">
        <f>BK119+BK138</f>
        <v>0</v>
      </c>
    </row>
    <row r="119" s="12" customFormat="1" ht="25.92" customHeight="1">
      <c r="A119" s="12"/>
      <c r="B119" s="212"/>
      <c r="C119" s="213"/>
      <c r="D119" s="214" t="s">
        <v>75</v>
      </c>
      <c r="E119" s="215" t="s">
        <v>658</v>
      </c>
      <c r="F119" s="215" t="s">
        <v>659</v>
      </c>
      <c r="G119" s="213"/>
      <c r="H119" s="213"/>
      <c r="I119" s="216"/>
      <c r="J119" s="217">
        <f>BK119</f>
        <v>0</v>
      </c>
      <c r="K119" s="213"/>
      <c r="L119" s="218"/>
      <c r="M119" s="219"/>
      <c r="N119" s="220"/>
      <c r="O119" s="220"/>
      <c r="P119" s="221">
        <f>SUM(P120:P137)</f>
        <v>0</v>
      </c>
      <c r="Q119" s="220"/>
      <c r="R119" s="221">
        <f>SUM(R120:R137)</f>
        <v>0</v>
      </c>
      <c r="S119" s="220"/>
      <c r="T119" s="222">
        <f>SUM(T120:T137)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84</v>
      </c>
      <c r="AT119" s="224" t="s">
        <v>75</v>
      </c>
      <c r="AU119" s="224" t="s">
        <v>76</v>
      </c>
      <c r="AY119" s="223" t="s">
        <v>142</v>
      </c>
      <c r="BK119" s="225">
        <f>SUM(BK120:BK137)</f>
        <v>0</v>
      </c>
    </row>
    <row r="120" s="2" customFormat="1" ht="16.5" customHeight="1">
      <c r="A120" s="39"/>
      <c r="B120" s="40"/>
      <c r="C120" s="228" t="s">
        <v>84</v>
      </c>
      <c r="D120" s="228" t="s">
        <v>144</v>
      </c>
      <c r="E120" s="229" t="s">
        <v>84</v>
      </c>
      <c r="F120" s="230" t="s">
        <v>660</v>
      </c>
      <c r="G120" s="231" t="s">
        <v>366</v>
      </c>
      <c r="H120" s="232">
        <v>7</v>
      </c>
      <c r="I120" s="233"/>
      <c r="J120" s="234">
        <f>ROUND(I120*H120,2)</f>
        <v>0</v>
      </c>
      <c r="K120" s="235"/>
      <c r="L120" s="45"/>
      <c r="M120" s="236" t="s">
        <v>1</v>
      </c>
      <c r="N120" s="237" t="s">
        <v>41</v>
      </c>
      <c r="O120" s="92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0" t="s">
        <v>148</v>
      </c>
      <c r="AT120" s="240" t="s">
        <v>144</v>
      </c>
      <c r="AU120" s="240" t="s">
        <v>84</v>
      </c>
      <c r="AY120" s="18" t="s">
        <v>142</v>
      </c>
      <c r="BE120" s="241">
        <f>IF(N120="základní",J120,0)</f>
        <v>0</v>
      </c>
      <c r="BF120" s="241">
        <f>IF(N120="snížená",J120,0)</f>
        <v>0</v>
      </c>
      <c r="BG120" s="241">
        <f>IF(N120="zákl. přenesená",J120,0)</f>
        <v>0</v>
      </c>
      <c r="BH120" s="241">
        <f>IF(N120="sníž. přenesená",J120,0)</f>
        <v>0</v>
      </c>
      <c r="BI120" s="241">
        <f>IF(N120="nulová",J120,0)</f>
        <v>0</v>
      </c>
      <c r="BJ120" s="18" t="s">
        <v>84</v>
      </c>
      <c r="BK120" s="241">
        <f>ROUND(I120*H120,2)</f>
        <v>0</v>
      </c>
      <c r="BL120" s="18" t="s">
        <v>148</v>
      </c>
      <c r="BM120" s="240" t="s">
        <v>86</v>
      </c>
    </row>
    <row r="121" s="2" customFormat="1" ht="16.5" customHeight="1">
      <c r="A121" s="39"/>
      <c r="B121" s="40"/>
      <c r="C121" s="228" t="s">
        <v>86</v>
      </c>
      <c r="D121" s="228" t="s">
        <v>144</v>
      </c>
      <c r="E121" s="229" t="s">
        <v>86</v>
      </c>
      <c r="F121" s="230" t="s">
        <v>661</v>
      </c>
      <c r="G121" s="231" t="s">
        <v>366</v>
      </c>
      <c r="H121" s="232">
        <v>1</v>
      </c>
      <c r="I121" s="233"/>
      <c r="J121" s="234">
        <f>ROUND(I121*H121,2)</f>
        <v>0</v>
      </c>
      <c r="K121" s="235"/>
      <c r="L121" s="45"/>
      <c r="M121" s="236" t="s">
        <v>1</v>
      </c>
      <c r="N121" s="237" t="s">
        <v>41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148</v>
      </c>
      <c r="AT121" s="240" t="s">
        <v>144</v>
      </c>
      <c r="AU121" s="240" t="s">
        <v>84</v>
      </c>
      <c r="AY121" s="18" t="s">
        <v>142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84</v>
      </c>
      <c r="BK121" s="241">
        <f>ROUND(I121*H121,2)</f>
        <v>0</v>
      </c>
      <c r="BL121" s="18" t="s">
        <v>148</v>
      </c>
      <c r="BM121" s="240" t="s">
        <v>148</v>
      </c>
    </row>
    <row r="122" s="2" customFormat="1" ht="16.5" customHeight="1">
      <c r="A122" s="39"/>
      <c r="B122" s="40"/>
      <c r="C122" s="228" t="s">
        <v>153</v>
      </c>
      <c r="D122" s="228" t="s">
        <v>144</v>
      </c>
      <c r="E122" s="229" t="s">
        <v>153</v>
      </c>
      <c r="F122" s="230" t="s">
        <v>662</v>
      </c>
      <c r="G122" s="231" t="s">
        <v>366</v>
      </c>
      <c r="H122" s="232">
        <v>7</v>
      </c>
      <c r="I122" s="233"/>
      <c r="J122" s="234">
        <f>ROUND(I122*H122,2)</f>
        <v>0</v>
      </c>
      <c r="K122" s="235"/>
      <c r="L122" s="45"/>
      <c r="M122" s="236" t="s">
        <v>1</v>
      </c>
      <c r="N122" s="237" t="s">
        <v>41</v>
      </c>
      <c r="O122" s="92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148</v>
      </c>
      <c r="AT122" s="240" t="s">
        <v>144</v>
      </c>
      <c r="AU122" s="240" t="s">
        <v>84</v>
      </c>
      <c r="AY122" s="18" t="s">
        <v>142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84</v>
      </c>
      <c r="BK122" s="241">
        <f>ROUND(I122*H122,2)</f>
        <v>0</v>
      </c>
      <c r="BL122" s="18" t="s">
        <v>148</v>
      </c>
      <c r="BM122" s="240" t="s">
        <v>167</v>
      </c>
    </row>
    <row r="123" s="2" customFormat="1" ht="16.5" customHeight="1">
      <c r="A123" s="39"/>
      <c r="B123" s="40"/>
      <c r="C123" s="228" t="s">
        <v>148</v>
      </c>
      <c r="D123" s="228" t="s">
        <v>144</v>
      </c>
      <c r="E123" s="229" t="s">
        <v>148</v>
      </c>
      <c r="F123" s="230" t="s">
        <v>663</v>
      </c>
      <c r="G123" s="231" t="s">
        <v>366</v>
      </c>
      <c r="H123" s="232">
        <v>2</v>
      </c>
      <c r="I123" s="233"/>
      <c r="J123" s="234">
        <f>ROUND(I123*H123,2)</f>
        <v>0</v>
      </c>
      <c r="K123" s="235"/>
      <c r="L123" s="45"/>
      <c r="M123" s="236" t="s">
        <v>1</v>
      </c>
      <c r="N123" s="237" t="s">
        <v>41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148</v>
      </c>
      <c r="AT123" s="240" t="s">
        <v>144</v>
      </c>
      <c r="AU123" s="240" t="s">
        <v>84</v>
      </c>
      <c r="AY123" s="18" t="s">
        <v>142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84</v>
      </c>
      <c r="BK123" s="241">
        <f>ROUND(I123*H123,2)</f>
        <v>0</v>
      </c>
      <c r="BL123" s="18" t="s">
        <v>148</v>
      </c>
      <c r="BM123" s="240" t="s">
        <v>176</v>
      </c>
    </row>
    <row r="124" s="2" customFormat="1" ht="16.5" customHeight="1">
      <c r="A124" s="39"/>
      <c r="B124" s="40"/>
      <c r="C124" s="228" t="s">
        <v>163</v>
      </c>
      <c r="D124" s="228" t="s">
        <v>144</v>
      </c>
      <c r="E124" s="229" t="s">
        <v>163</v>
      </c>
      <c r="F124" s="230" t="s">
        <v>664</v>
      </c>
      <c r="G124" s="231" t="s">
        <v>366</v>
      </c>
      <c r="H124" s="232">
        <v>17</v>
      </c>
      <c r="I124" s="233"/>
      <c r="J124" s="234">
        <f>ROUND(I124*H124,2)</f>
        <v>0</v>
      </c>
      <c r="K124" s="235"/>
      <c r="L124" s="45"/>
      <c r="M124" s="236" t="s">
        <v>1</v>
      </c>
      <c r="N124" s="237" t="s">
        <v>41</v>
      </c>
      <c r="O124" s="92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148</v>
      </c>
      <c r="AT124" s="240" t="s">
        <v>144</v>
      </c>
      <c r="AU124" s="240" t="s">
        <v>84</v>
      </c>
      <c r="AY124" s="18" t="s">
        <v>142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84</v>
      </c>
      <c r="BK124" s="241">
        <f>ROUND(I124*H124,2)</f>
        <v>0</v>
      </c>
      <c r="BL124" s="18" t="s">
        <v>148</v>
      </c>
      <c r="BM124" s="240" t="s">
        <v>187</v>
      </c>
    </row>
    <row r="125" s="2" customFormat="1" ht="16.5" customHeight="1">
      <c r="A125" s="39"/>
      <c r="B125" s="40"/>
      <c r="C125" s="228" t="s">
        <v>167</v>
      </c>
      <c r="D125" s="228" t="s">
        <v>144</v>
      </c>
      <c r="E125" s="229" t="s">
        <v>167</v>
      </c>
      <c r="F125" s="230" t="s">
        <v>665</v>
      </c>
      <c r="G125" s="231" t="s">
        <v>366</v>
      </c>
      <c r="H125" s="232">
        <v>14</v>
      </c>
      <c r="I125" s="233"/>
      <c r="J125" s="234">
        <f>ROUND(I125*H125,2)</f>
        <v>0</v>
      </c>
      <c r="K125" s="235"/>
      <c r="L125" s="45"/>
      <c r="M125" s="236" t="s">
        <v>1</v>
      </c>
      <c r="N125" s="237" t="s">
        <v>41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148</v>
      </c>
      <c r="AT125" s="240" t="s">
        <v>144</v>
      </c>
      <c r="AU125" s="240" t="s">
        <v>84</v>
      </c>
      <c r="AY125" s="18" t="s">
        <v>142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84</v>
      </c>
      <c r="BK125" s="241">
        <f>ROUND(I125*H125,2)</f>
        <v>0</v>
      </c>
      <c r="BL125" s="18" t="s">
        <v>148</v>
      </c>
      <c r="BM125" s="240" t="s">
        <v>8</v>
      </c>
    </row>
    <row r="126" s="2" customFormat="1" ht="16.5" customHeight="1">
      <c r="A126" s="39"/>
      <c r="B126" s="40"/>
      <c r="C126" s="228" t="s">
        <v>172</v>
      </c>
      <c r="D126" s="228" t="s">
        <v>144</v>
      </c>
      <c r="E126" s="229" t="s">
        <v>172</v>
      </c>
      <c r="F126" s="230" t="s">
        <v>666</v>
      </c>
      <c r="G126" s="231" t="s">
        <v>283</v>
      </c>
      <c r="H126" s="232">
        <v>30</v>
      </c>
      <c r="I126" s="233"/>
      <c r="J126" s="234">
        <f>ROUND(I126*H126,2)</f>
        <v>0</v>
      </c>
      <c r="K126" s="235"/>
      <c r="L126" s="45"/>
      <c r="M126" s="236" t="s">
        <v>1</v>
      </c>
      <c r="N126" s="237" t="s">
        <v>41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148</v>
      </c>
      <c r="AT126" s="240" t="s">
        <v>144</v>
      </c>
      <c r="AU126" s="240" t="s">
        <v>84</v>
      </c>
      <c r="AY126" s="18" t="s">
        <v>142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84</v>
      </c>
      <c r="BK126" s="241">
        <f>ROUND(I126*H126,2)</f>
        <v>0</v>
      </c>
      <c r="BL126" s="18" t="s">
        <v>148</v>
      </c>
      <c r="BM126" s="240" t="s">
        <v>211</v>
      </c>
    </row>
    <row r="127" s="2" customFormat="1" ht="16.5" customHeight="1">
      <c r="A127" s="39"/>
      <c r="B127" s="40"/>
      <c r="C127" s="228" t="s">
        <v>176</v>
      </c>
      <c r="D127" s="228" t="s">
        <v>144</v>
      </c>
      <c r="E127" s="229" t="s">
        <v>176</v>
      </c>
      <c r="F127" s="230" t="s">
        <v>667</v>
      </c>
      <c r="G127" s="231" t="s">
        <v>283</v>
      </c>
      <c r="H127" s="232">
        <v>70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41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148</v>
      </c>
      <c r="AT127" s="240" t="s">
        <v>144</v>
      </c>
      <c r="AU127" s="240" t="s">
        <v>84</v>
      </c>
      <c r="AY127" s="18" t="s">
        <v>142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84</v>
      </c>
      <c r="BK127" s="241">
        <f>ROUND(I127*H127,2)</f>
        <v>0</v>
      </c>
      <c r="BL127" s="18" t="s">
        <v>148</v>
      </c>
      <c r="BM127" s="240" t="s">
        <v>224</v>
      </c>
    </row>
    <row r="128" s="2" customFormat="1" ht="16.5" customHeight="1">
      <c r="A128" s="39"/>
      <c r="B128" s="40"/>
      <c r="C128" s="228" t="s">
        <v>182</v>
      </c>
      <c r="D128" s="228" t="s">
        <v>144</v>
      </c>
      <c r="E128" s="229" t="s">
        <v>182</v>
      </c>
      <c r="F128" s="230" t="s">
        <v>668</v>
      </c>
      <c r="G128" s="231" t="s">
        <v>283</v>
      </c>
      <c r="H128" s="232">
        <v>70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41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148</v>
      </c>
      <c r="AT128" s="240" t="s">
        <v>144</v>
      </c>
      <c r="AU128" s="240" t="s">
        <v>84</v>
      </c>
      <c r="AY128" s="18" t="s">
        <v>142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84</v>
      </c>
      <c r="BK128" s="241">
        <f>ROUND(I128*H128,2)</f>
        <v>0</v>
      </c>
      <c r="BL128" s="18" t="s">
        <v>148</v>
      </c>
      <c r="BM128" s="240" t="s">
        <v>236</v>
      </c>
    </row>
    <row r="129" s="2" customFormat="1" ht="37.8" customHeight="1">
      <c r="A129" s="39"/>
      <c r="B129" s="40"/>
      <c r="C129" s="228" t="s">
        <v>187</v>
      </c>
      <c r="D129" s="228" t="s">
        <v>144</v>
      </c>
      <c r="E129" s="229" t="s">
        <v>187</v>
      </c>
      <c r="F129" s="230" t="s">
        <v>669</v>
      </c>
      <c r="G129" s="231" t="s">
        <v>366</v>
      </c>
      <c r="H129" s="232">
        <v>12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41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148</v>
      </c>
      <c r="AT129" s="240" t="s">
        <v>144</v>
      </c>
      <c r="AU129" s="240" t="s">
        <v>84</v>
      </c>
      <c r="AY129" s="18" t="s">
        <v>142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84</v>
      </c>
      <c r="BK129" s="241">
        <f>ROUND(I129*H129,2)</f>
        <v>0</v>
      </c>
      <c r="BL129" s="18" t="s">
        <v>148</v>
      </c>
      <c r="BM129" s="240" t="s">
        <v>244</v>
      </c>
    </row>
    <row r="130" s="2" customFormat="1" ht="37.8" customHeight="1">
      <c r="A130" s="39"/>
      <c r="B130" s="40"/>
      <c r="C130" s="228" t="s">
        <v>193</v>
      </c>
      <c r="D130" s="228" t="s">
        <v>144</v>
      </c>
      <c r="E130" s="229" t="s">
        <v>193</v>
      </c>
      <c r="F130" s="230" t="s">
        <v>670</v>
      </c>
      <c r="G130" s="231" t="s">
        <v>366</v>
      </c>
      <c r="H130" s="232">
        <v>2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41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148</v>
      </c>
      <c r="AT130" s="240" t="s">
        <v>144</v>
      </c>
      <c r="AU130" s="240" t="s">
        <v>84</v>
      </c>
      <c r="AY130" s="18" t="s">
        <v>142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84</v>
      </c>
      <c r="BK130" s="241">
        <f>ROUND(I130*H130,2)</f>
        <v>0</v>
      </c>
      <c r="BL130" s="18" t="s">
        <v>148</v>
      </c>
      <c r="BM130" s="240" t="s">
        <v>254</v>
      </c>
    </row>
    <row r="131" s="2" customFormat="1" ht="44.25" customHeight="1">
      <c r="A131" s="39"/>
      <c r="B131" s="40"/>
      <c r="C131" s="228" t="s">
        <v>8</v>
      </c>
      <c r="D131" s="228" t="s">
        <v>144</v>
      </c>
      <c r="E131" s="229" t="s">
        <v>8</v>
      </c>
      <c r="F131" s="230" t="s">
        <v>671</v>
      </c>
      <c r="G131" s="231" t="s">
        <v>366</v>
      </c>
      <c r="H131" s="232">
        <v>7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41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148</v>
      </c>
      <c r="AT131" s="240" t="s">
        <v>144</v>
      </c>
      <c r="AU131" s="240" t="s">
        <v>84</v>
      </c>
      <c r="AY131" s="18" t="s">
        <v>142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84</v>
      </c>
      <c r="BK131" s="241">
        <f>ROUND(I131*H131,2)</f>
        <v>0</v>
      </c>
      <c r="BL131" s="18" t="s">
        <v>148</v>
      </c>
      <c r="BM131" s="240" t="s">
        <v>264</v>
      </c>
    </row>
    <row r="132" s="2" customFormat="1" ht="16.5" customHeight="1">
      <c r="A132" s="39"/>
      <c r="B132" s="40"/>
      <c r="C132" s="228" t="s">
        <v>202</v>
      </c>
      <c r="D132" s="228" t="s">
        <v>144</v>
      </c>
      <c r="E132" s="229" t="s">
        <v>202</v>
      </c>
      <c r="F132" s="230" t="s">
        <v>672</v>
      </c>
      <c r="G132" s="231" t="s">
        <v>673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41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148</v>
      </c>
      <c r="AT132" s="240" t="s">
        <v>144</v>
      </c>
      <c r="AU132" s="240" t="s">
        <v>84</v>
      </c>
      <c r="AY132" s="18" t="s">
        <v>142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84</v>
      </c>
      <c r="BK132" s="241">
        <f>ROUND(I132*H132,2)</f>
        <v>0</v>
      </c>
      <c r="BL132" s="18" t="s">
        <v>148</v>
      </c>
      <c r="BM132" s="240" t="s">
        <v>274</v>
      </c>
    </row>
    <row r="133" s="2" customFormat="1" ht="16.5" customHeight="1">
      <c r="A133" s="39"/>
      <c r="B133" s="40"/>
      <c r="C133" s="228" t="s">
        <v>211</v>
      </c>
      <c r="D133" s="228" t="s">
        <v>144</v>
      </c>
      <c r="E133" s="229" t="s">
        <v>211</v>
      </c>
      <c r="F133" s="230" t="s">
        <v>674</v>
      </c>
      <c r="G133" s="231" t="s">
        <v>366</v>
      </c>
      <c r="H133" s="232">
        <v>100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41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148</v>
      </c>
      <c r="AT133" s="240" t="s">
        <v>144</v>
      </c>
      <c r="AU133" s="240" t="s">
        <v>84</v>
      </c>
      <c r="AY133" s="18" t="s">
        <v>142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84</v>
      </c>
      <c r="BK133" s="241">
        <f>ROUND(I133*H133,2)</f>
        <v>0</v>
      </c>
      <c r="BL133" s="18" t="s">
        <v>148</v>
      </c>
      <c r="BM133" s="240" t="s">
        <v>285</v>
      </c>
    </row>
    <row r="134" s="2" customFormat="1" ht="16.5" customHeight="1">
      <c r="A134" s="39"/>
      <c r="B134" s="40"/>
      <c r="C134" s="228" t="s">
        <v>219</v>
      </c>
      <c r="D134" s="228" t="s">
        <v>144</v>
      </c>
      <c r="E134" s="229" t="s">
        <v>219</v>
      </c>
      <c r="F134" s="230" t="s">
        <v>675</v>
      </c>
      <c r="G134" s="231" t="s">
        <v>673</v>
      </c>
      <c r="H134" s="232">
        <v>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41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148</v>
      </c>
      <c r="AT134" s="240" t="s">
        <v>144</v>
      </c>
      <c r="AU134" s="240" t="s">
        <v>84</v>
      </c>
      <c r="AY134" s="18" t="s">
        <v>142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84</v>
      </c>
      <c r="BK134" s="241">
        <f>ROUND(I134*H134,2)</f>
        <v>0</v>
      </c>
      <c r="BL134" s="18" t="s">
        <v>148</v>
      </c>
      <c r="BM134" s="240" t="s">
        <v>294</v>
      </c>
    </row>
    <row r="135" s="2" customFormat="1" ht="16.5" customHeight="1">
      <c r="A135" s="39"/>
      <c r="B135" s="40"/>
      <c r="C135" s="228" t="s">
        <v>224</v>
      </c>
      <c r="D135" s="228" t="s">
        <v>144</v>
      </c>
      <c r="E135" s="229" t="s">
        <v>224</v>
      </c>
      <c r="F135" s="230" t="s">
        <v>676</v>
      </c>
      <c r="G135" s="231" t="s">
        <v>673</v>
      </c>
      <c r="H135" s="232">
        <v>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41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148</v>
      </c>
      <c r="AT135" s="240" t="s">
        <v>144</v>
      </c>
      <c r="AU135" s="240" t="s">
        <v>84</v>
      </c>
      <c r="AY135" s="18" t="s">
        <v>142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84</v>
      </c>
      <c r="BK135" s="241">
        <f>ROUND(I135*H135,2)</f>
        <v>0</v>
      </c>
      <c r="BL135" s="18" t="s">
        <v>148</v>
      </c>
      <c r="BM135" s="240" t="s">
        <v>309</v>
      </c>
    </row>
    <row r="136" s="2" customFormat="1" ht="16.5" customHeight="1">
      <c r="A136" s="39"/>
      <c r="B136" s="40"/>
      <c r="C136" s="228" t="s">
        <v>231</v>
      </c>
      <c r="D136" s="228" t="s">
        <v>144</v>
      </c>
      <c r="E136" s="229" t="s">
        <v>231</v>
      </c>
      <c r="F136" s="230" t="s">
        <v>677</v>
      </c>
      <c r="G136" s="231" t="s">
        <v>673</v>
      </c>
      <c r="H136" s="232">
        <v>1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148</v>
      </c>
      <c r="AT136" s="240" t="s">
        <v>144</v>
      </c>
      <c r="AU136" s="240" t="s">
        <v>84</v>
      </c>
      <c r="AY136" s="18" t="s">
        <v>142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84</v>
      </c>
      <c r="BK136" s="241">
        <f>ROUND(I136*H136,2)</f>
        <v>0</v>
      </c>
      <c r="BL136" s="18" t="s">
        <v>148</v>
      </c>
      <c r="BM136" s="240" t="s">
        <v>326</v>
      </c>
    </row>
    <row r="137" s="2" customFormat="1" ht="16.5" customHeight="1">
      <c r="A137" s="39"/>
      <c r="B137" s="40"/>
      <c r="C137" s="228" t="s">
        <v>236</v>
      </c>
      <c r="D137" s="228" t="s">
        <v>144</v>
      </c>
      <c r="E137" s="229" t="s">
        <v>236</v>
      </c>
      <c r="F137" s="230" t="s">
        <v>678</v>
      </c>
      <c r="G137" s="231" t="s">
        <v>673</v>
      </c>
      <c r="H137" s="232">
        <v>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41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148</v>
      </c>
      <c r="AT137" s="240" t="s">
        <v>144</v>
      </c>
      <c r="AU137" s="240" t="s">
        <v>84</v>
      </c>
      <c r="AY137" s="18" t="s">
        <v>142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84</v>
      </c>
      <c r="BK137" s="241">
        <f>ROUND(I137*H137,2)</f>
        <v>0</v>
      </c>
      <c r="BL137" s="18" t="s">
        <v>148</v>
      </c>
      <c r="BM137" s="240" t="s">
        <v>340</v>
      </c>
    </row>
    <row r="138" s="12" customFormat="1" ht="25.92" customHeight="1">
      <c r="A138" s="12"/>
      <c r="B138" s="212"/>
      <c r="C138" s="213"/>
      <c r="D138" s="214" t="s">
        <v>75</v>
      </c>
      <c r="E138" s="215" t="s">
        <v>679</v>
      </c>
      <c r="F138" s="215" t="s">
        <v>680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</f>
        <v>0</v>
      </c>
      <c r="Q138" s="220"/>
      <c r="R138" s="221">
        <f>R139</f>
        <v>0</v>
      </c>
      <c r="S138" s="220"/>
      <c r="T138" s="22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148</v>
      </c>
      <c r="AT138" s="224" t="s">
        <v>75</v>
      </c>
      <c r="AU138" s="224" t="s">
        <v>76</v>
      </c>
      <c r="AY138" s="223" t="s">
        <v>142</v>
      </c>
      <c r="BK138" s="225">
        <f>BK139</f>
        <v>0</v>
      </c>
    </row>
    <row r="139" s="2" customFormat="1" ht="16.5" customHeight="1">
      <c r="A139" s="39"/>
      <c r="B139" s="40"/>
      <c r="C139" s="228" t="s">
        <v>240</v>
      </c>
      <c r="D139" s="228" t="s">
        <v>144</v>
      </c>
      <c r="E139" s="229" t="s">
        <v>681</v>
      </c>
      <c r="F139" s="230" t="s">
        <v>682</v>
      </c>
      <c r="G139" s="231" t="s">
        <v>514</v>
      </c>
      <c r="H139" s="232">
        <v>1</v>
      </c>
      <c r="I139" s="233"/>
      <c r="J139" s="234">
        <f>ROUND(I139*H139,2)</f>
        <v>0</v>
      </c>
      <c r="K139" s="235"/>
      <c r="L139" s="45"/>
      <c r="M139" s="309" t="s">
        <v>1</v>
      </c>
      <c r="N139" s="310" t="s">
        <v>41</v>
      </c>
      <c r="O139" s="304"/>
      <c r="P139" s="311">
        <f>O139*H139</f>
        <v>0</v>
      </c>
      <c r="Q139" s="311">
        <v>0</v>
      </c>
      <c r="R139" s="311">
        <f>Q139*H139</f>
        <v>0</v>
      </c>
      <c r="S139" s="311">
        <v>0</v>
      </c>
      <c r="T139" s="31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683</v>
      </c>
      <c r="AT139" s="240" t="s">
        <v>144</v>
      </c>
      <c r="AU139" s="240" t="s">
        <v>84</v>
      </c>
      <c r="AY139" s="18" t="s">
        <v>142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84</v>
      </c>
      <c r="BK139" s="241">
        <f>ROUND(I139*H139,2)</f>
        <v>0</v>
      </c>
      <c r="BL139" s="18" t="s">
        <v>683</v>
      </c>
      <c r="BM139" s="240" t="s">
        <v>352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6XcU1tLWaE15veACAmAGzGcxEBFLJ2UWV64xhOYPyzN6XeHE86fMvGgZdDY4r6XrHjP17E7uxQSJdnHLCCDuRw==" hashValue="+IxAGTS+qMFLLsO6NY9O/fUBafCPaDDFJpZ5juhdU/pSBrF7Bz0ESV22zFfV/ITzK7csL6CBdEETbF/BVNUXUQ==" algorithmName="SHA-512" password="999E"/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Objekty OU, část D a DM, WC imobilní + výtah</v>
      </c>
      <c r="F7" s="151"/>
      <c r="G7" s="151"/>
      <c r="H7" s="151"/>
      <c r="L7" s="21"/>
    </row>
    <row r="8" s="1" customFormat="1" ht="12" customHeight="1">
      <c r="B8" s="21"/>
      <c r="D8" s="151" t="s">
        <v>103</v>
      </c>
      <c r="L8" s="21"/>
    </row>
    <row r="9" s="2" customFormat="1" ht="16.5" customHeight="1">
      <c r="A9" s="39"/>
      <c r="B9" s="45"/>
      <c r="C9" s="39"/>
      <c r="D9" s="39"/>
      <c r="E9" s="152" t="s">
        <v>684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685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686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3.25" customHeight="1">
      <c r="A29" s="155"/>
      <c r="B29" s="156"/>
      <c r="C29" s="155"/>
      <c r="D29" s="155"/>
      <c r="E29" s="157" t="s">
        <v>687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ROUND((SUM(BE122:BE137)),  2)</f>
        <v>0</v>
      </c>
      <c r="G35" s="39"/>
      <c r="H35" s="39"/>
      <c r="I35" s="165">
        <v>0.20999999999999999</v>
      </c>
      <c r="J35" s="164">
        <f>ROUND(((SUM(BE122:BE137))*I35),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ROUND((SUM(BF122:BF137)),  2)</f>
        <v>0</v>
      </c>
      <c r="G36" s="39"/>
      <c r="H36" s="39"/>
      <c r="I36" s="165">
        <v>0.12</v>
      </c>
      <c r="J36" s="164">
        <f>ROUND(((SUM(BF122:BF137))*I36),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ROUND((SUM(BG122:BG137)),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ROUND((SUM(BH122:BH137)),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ROUND((SUM(BI122:BI137)),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Objekty OU, část D a DM, WC imobilní + výtah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684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685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>D.1.4.4 - Nouzová signalizace pro imobilní WC, nevidomí a slabozrací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107</v>
      </c>
      <c r="D96" s="186"/>
      <c r="E96" s="186"/>
      <c r="F96" s="186"/>
      <c r="G96" s="186"/>
      <c r="H96" s="186"/>
      <c r="I96" s="186"/>
      <c r="J96" s="187" t="s">
        <v>108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109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110</v>
      </c>
    </row>
    <row r="99" s="9" customFormat="1" ht="24.96" customHeight="1">
      <c r="A99" s="9"/>
      <c r="B99" s="189"/>
      <c r="C99" s="190"/>
      <c r="D99" s="191" t="s">
        <v>688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689</v>
      </c>
      <c r="E100" s="192"/>
      <c r="F100" s="192"/>
      <c r="G100" s="192"/>
      <c r="H100" s="192"/>
      <c r="I100" s="192"/>
      <c r="J100" s="193">
        <f>J135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4" t="str">
        <f>E7</f>
        <v>Objekty OU, část D a DM, WC imobilní + výtah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103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684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685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30" customHeight="1">
      <c r="A114" s="39"/>
      <c r="B114" s="40"/>
      <c r="C114" s="41"/>
      <c r="D114" s="41"/>
      <c r="E114" s="77" t="str">
        <f>E11</f>
        <v>D.1.4.4 - Nouzová signalizace pro imobilní WC, nevidomí a slabozrací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 xml:space="preserve"> </v>
      </c>
      <c r="G116" s="41"/>
      <c r="H116" s="41"/>
      <c r="I116" s="33" t="s">
        <v>22</v>
      </c>
      <c r="J116" s="80" t="str">
        <f>IF(J14="","",J14)</f>
        <v>31. 8. 2018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E17</f>
        <v>Ostravská univerzita</v>
      </c>
      <c r="G118" s="41"/>
      <c r="H118" s="41"/>
      <c r="I118" s="33" t="s">
        <v>30</v>
      </c>
      <c r="J118" s="37" t="str">
        <f>E23</f>
        <v>Marpo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33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128</v>
      </c>
      <c r="D121" s="203" t="s">
        <v>61</v>
      </c>
      <c r="E121" s="203" t="s">
        <v>57</v>
      </c>
      <c r="F121" s="203" t="s">
        <v>58</v>
      </c>
      <c r="G121" s="203" t="s">
        <v>129</v>
      </c>
      <c r="H121" s="203" t="s">
        <v>130</v>
      </c>
      <c r="I121" s="203" t="s">
        <v>131</v>
      </c>
      <c r="J121" s="204" t="s">
        <v>108</v>
      </c>
      <c r="K121" s="205" t="s">
        <v>132</v>
      </c>
      <c r="L121" s="206"/>
      <c r="M121" s="101" t="s">
        <v>1</v>
      </c>
      <c r="N121" s="102" t="s">
        <v>40</v>
      </c>
      <c r="O121" s="102" t="s">
        <v>133</v>
      </c>
      <c r="P121" s="102" t="s">
        <v>134</v>
      </c>
      <c r="Q121" s="102" t="s">
        <v>135</v>
      </c>
      <c r="R121" s="102" t="s">
        <v>136</v>
      </c>
      <c r="S121" s="102" t="s">
        <v>137</v>
      </c>
      <c r="T121" s="103" t="s">
        <v>138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139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P123+P135</f>
        <v>0</v>
      </c>
      <c r="Q122" s="105"/>
      <c r="R122" s="209">
        <f>R123+R135</f>
        <v>0</v>
      </c>
      <c r="S122" s="105"/>
      <c r="T122" s="210">
        <f>T123+T135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110</v>
      </c>
      <c r="BK122" s="211">
        <f>BK123+BK135</f>
        <v>0</v>
      </c>
    </row>
    <row r="123" s="12" customFormat="1" ht="25.92" customHeight="1">
      <c r="A123" s="12"/>
      <c r="B123" s="212"/>
      <c r="C123" s="213"/>
      <c r="D123" s="214" t="s">
        <v>75</v>
      </c>
      <c r="E123" s="215" t="s">
        <v>690</v>
      </c>
      <c r="F123" s="215" t="s">
        <v>691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SUM(P124:P134)</f>
        <v>0</v>
      </c>
      <c r="Q123" s="220"/>
      <c r="R123" s="221">
        <f>SUM(R124:R134)</f>
        <v>0</v>
      </c>
      <c r="S123" s="220"/>
      <c r="T123" s="222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84</v>
      </c>
      <c r="AT123" s="224" t="s">
        <v>75</v>
      </c>
      <c r="AU123" s="224" t="s">
        <v>76</v>
      </c>
      <c r="AY123" s="223" t="s">
        <v>142</v>
      </c>
      <c r="BK123" s="225">
        <f>SUM(BK124:BK134)</f>
        <v>0</v>
      </c>
    </row>
    <row r="124" s="2" customFormat="1" ht="16.5" customHeight="1">
      <c r="A124" s="39"/>
      <c r="B124" s="40"/>
      <c r="C124" s="228" t="s">
        <v>84</v>
      </c>
      <c r="D124" s="228" t="s">
        <v>144</v>
      </c>
      <c r="E124" s="229" t="s">
        <v>84</v>
      </c>
      <c r="F124" s="230" t="s">
        <v>692</v>
      </c>
      <c r="G124" s="231" t="s">
        <v>366</v>
      </c>
      <c r="H124" s="232">
        <v>7</v>
      </c>
      <c r="I124" s="233"/>
      <c r="J124" s="234">
        <f>ROUND(I124*H124,2)</f>
        <v>0</v>
      </c>
      <c r="K124" s="235"/>
      <c r="L124" s="45"/>
      <c r="M124" s="236" t="s">
        <v>1</v>
      </c>
      <c r="N124" s="237" t="s">
        <v>41</v>
      </c>
      <c r="O124" s="92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148</v>
      </c>
      <c r="AT124" s="240" t="s">
        <v>144</v>
      </c>
      <c r="AU124" s="240" t="s">
        <v>84</v>
      </c>
      <c r="AY124" s="18" t="s">
        <v>142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84</v>
      </c>
      <c r="BK124" s="241">
        <f>ROUND(I124*H124,2)</f>
        <v>0</v>
      </c>
      <c r="BL124" s="18" t="s">
        <v>148</v>
      </c>
      <c r="BM124" s="240" t="s">
        <v>86</v>
      </c>
    </row>
    <row r="125" s="2" customFormat="1" ht="16.5" customHeight="1">
      <c r="A125" s="39"/>
      <c r="B125" s="40"/>
      <c r="C125" s="228" t="s">
        <v>86</v>
      </c>
      <c r="D125" s="228" t="s">
        <v>144</v>
      </c>
      <c r="E125" s="229" t="s">
        <v>86</v>
      </c>
      <c r="F125" s="230" t="s">
        <v>693</v>
      </c>
      <c r="G125" s="231" t="s">
        <v>366</v>
      </c>
      <c r="H125" s="232">
        <v>7</v>
      </c>
      <c r="I125" s="233"/>
      <c r="J125" s="234">
        <f>ROUND(I125*H125,2)</f>
        <v>0</v>
      </c>
      <c r="K125" s="235"/>
      <c r="L125" s="45"/>
      <c r="M125" s="236" t="s">
        <v>1</v>
      </c>
      <c r="N125" s="237" t="s">
        <v>41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148</v>
      </c>
      <c r="AT125" s="240" t="s">
        <v>144</v>
      </c>
      <c r="AU125" s="240" t="s">
        <v>84</v>
      </c>
      <c r="AY125" s="18" t="s">
        <v>142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84</v>
      </c>
      <c r="BK125" s="241">
        <f>ROUND(I125*H125,2)</f>
        <v>0</v>
      </c>
      <c r="BL125" s="18" t="s">
        <v>148</v>
      </c>
      <c r="BM125" s="240" t="s">
        <v>148</v>
      </c>
    </row>
    <row r="126" s="2" customFormat="1" ht="16.5" customHeight="1">
      <c r="A126" s="39"/>
      <c r="B126" s="40"/>
      <c r="C126" s="228" t="s">
        <v>153</v>
      </c>
      <c r="D126" s="228" t="s">
        <v>144</v>
      </c>
      <c r="E126" s="229" t="s">
        <v>153</v>
      </c>
      <c r="F126" s="230" t="s">
        <v>694</v>
      </c>
      <c r="G126" s="231" t="s">
        <v>366</v>
      </c>
      <c r="H126" s="232">
        <v>7</v>
      </c>
      <c r="I126" s="233"/>
      <c r="J126" s="234">
        <f>ROUND(I126*H126,2)</f>
        <v>0</v>
      </c>
      <c r="K126" s="235"/>
      <c r="L126" s="45"/>
      <c r="M126" s="236" t="s">
        <v>1</v>
      </c>
      <c r="N126" s="237" t="s">
        <v>41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148</v>
      </c>
      <c r="AT126" s="240" t="s">
        <v>144</v>
      </c>
      <c r="AU126" s="240" t="s">
        <v>84</v>
      </c>
      <c r="AY126" s="18" t="s">
        <v>142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84</v>
      </c>
      <c r="BK126" s="241">
        <f>ROUND(I126*H126,2)</f>
        <v>0</v>
      </c>
      <c r="BL126" s="18" t="s">
        <v>148</v>
      </c>
      <c r="BM126" s="240" t="s">
        <v>167</v>
      </c>
    </row>
    <row r="127" s="2" customFormat="1" ht="16.5" customHeight="1">
      <c r="A127" s="39"/>
      <c r="B127" s="40"/>
      <c r="C127" s="228" t="s">
        <v>148</v>
      </c>
      <c r="D127" s="228" t="s">
        <v>144</v>
      </c>
      <c r="E127" s="229" t="s">
        <v>148</v>
      </c>
      <c r="F127" s="230" t="s">
        <v>695</v>
      </c>
      <c r="G127" s="231" t="s">
        <v>366</v>
      </c>
      <c r="H127" s="232">
        <v>7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41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148</v>
      </c>
      <c r="AT127" s="240" t="s">
        <v>144</v>
      </c>
      <c r="AU127" s="240" t="s">
        <v>84</v>
      </c>
      <c r="AY127" s="18" t="s">
        <v>142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84</v>
      </c>
      <c r="BK127" s="241">
        <f>ROUND(I127*H127,2)</f>
        <v>0</v>
      </c>
      <c r="BL127" s="18" t="s">
        <v>148</v>
      </c>
      <c r="BM127" s="240" t="s">
        <v>176</v>
      </c>
    </row>
    <row r="128" s="2" customFormat="1" ht="16.5" customHeight="1">
      <c r="A128" s="39"/>
      <c r="B128" s="40"/>
      <c r="C128" s="228" t="s">
        <v>163</v>
      </c>
      <c r="D128" s="228" t="s">
        <v>144</v>
      </c>
      <c r="E128" s="229" t="s">
        <v>163</v>
      </c>
      <c r="F128" s="230" t="s">
        <v>696</v>
      </c>
      <c r="G128" s="231" t="s">
        <v>366</v>
      </c>
      <c r="H128" s="232">
        <v>7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41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148</v>
      </c>
      <c r="AT128" s="240" t="s">
        <v>144</v>
      </c>
      <c r="AU128" s="240" t="s">
        <v>84</v>
      </c>
      <c r="AY128" s="18" t="s">
        <v>142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84</v>
      </c>
      <c r="BK128" s="241">
        <f>ROUND(I128*H128,2)</f>
        <v>0</v>
      </c>
      <c r="BL128" s="18" t="s">
        <v>148</v>
      </c>
      <c r="BM128" s="240" t="s">
        <v>187</v>
      </c>
    </row>
    <row r="129" s="2" customFormat="1" ht="16.5" customHeight="1">
      <c r="A129" s="39"/>
      <c r="B129" s="40"/>
      <c r="C129" s="228" t="s">
        <v>167</v>
      </c>
      <c r="D129" s="228" t="s">
        <v>144</v>
      </c>
      <c r="E129" s="229" t="s">
        <v>167</v>
      </c>
      <c r="F129" s="230" t="s">
        <v>697</v>
      </c>
      <c r="G129" s="231" t="s">
        <v>366</v>
      </c>
      <c r="H129" s="232">
        <v>7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41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148</v>
      </c>
      <c r="AT129" s="240" t="s">
        <v>144</v>
      </c>
      <c r="AU129" s="240" t="s">
        <v>84</v>
      </c>
      <c r="AY129" s="18" t="s">
        <v>142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84</v>
      </c>
      <c r="BK129" s="241">
        <f>ROUND(I129*H129,2)</f>
        <v>0</v>
      </c>
      <c r="BL129" s="18" t="s">
        <v>148</v>
      </c>
      <c r="BM129" s="240" t="s">
        <v>8</v>
      </c>
    </row>
    <row r="130" s="2" customFormat="1" ht="16.5" customHeight="1">
      <c r="A130" s="39"/>
      <c r="B130" s="40"/>
      <c r="C130" s="228" t="s">
        <v>172</v>
      </c>
      <c r="D130" s="228" t="s">
        <v>144</v>
      </c>
      <c r="E130" s="229" t="s">
        <v>172</v>
      </c>
      <c r="F130" s="230" t="s">
        <v>698</v>
      </c>
      <c r="G130" s="231" t="s">
        <v>366</v>
      </c>
      <c r="H130" s="232">
        <v>7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41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148</v>
      </c>
      <c r="AT130" s="240" t="s">
        <v>144</v>
      </c>
      <c r="AU130" s="240" t="s">
        <v>84</v>
      </c>
      <c r="AY130" s="18" t="s">
        <v>142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84</v>
      </c>
      <c r="BK130" s="241">
        <f>ROUND(I130*H130,2)</f>
        <v>0</v>
      </c>
      <c r="BL130" s="18" t="s">
        <v>148</v>
      </c>
      <c r="BM130" s="240" t="s">
        <v>211</v>
      </c>
    </row>
    <row r="131" s="2" customFormat="1" ht="16.5" customHeight="1">
      <c r="A131" s="39"/>
      <c r="B131" s="40"/>
      <c r="C131" s="228" t="s">
        <v>176</v>
      </c>
      <c r="D131" s="228" t="s">
        <v>144</v>
      </c>
      <c r="E131" s="229" t="s">
        <v>176</v>
      </c>
      <c r="F131" s="230" t="s">
        <v>699</v>
      </c>
      <c r="G131" s="231" t="s">
        <v>283</v>
      </c>
      <c r="H131" s="232">
        <v>1000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41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148</v>
      </c>
      <c r="AT131" s="240" t="s">
        <v>144</v>
      </c>
      <c r="AU131" s="240" t="s">
        <v>84</v>
      </c>
      <c r="AY131" s="18" t="s">
        <v>142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84</v>
      </c>
      <c r="BK131" s="241">
        <f>ROUND(I131*H131,2)</f>
        <v>0</v>
      </c>
      <c r="BL131" s="18" t="s">
        <v>148</v>
      </c>
      <c r="BM131" s="240" t="s">
        <v>224</v>
      </c>
    </row>
    <row r="132" s="2" customFormat="1" ht="16.5" customHeight="1">
      <c r="A132" s="39"/>
      <c r="B132" s="40"/>
      <c r="C132" s="228" t="s">
        <v>182</v>
      </c>
      <c r="D132" s="228" t="s">
        <v>144</v>
      </c>
      <c r="E132" s="229" t="s">
        <v>182</v>
      </c>
      <c r="F132" s="230" t="s">
        <v>700</v>
      </c>
      <c r="G132" s="231" t="s">
        <v>366</v>
      </c>
      <c r="H132" s="232">
        <v>14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41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148</v>
      </c>
      <c r="AT132" s="240" t="s">
        <v>144</v>
      </c>
      <c r="AU132" s="240" t="s">
        <v>84</v>
      </c>
      <c r="AY132" s="18" t="s">
        <v>142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84</v>
      </c>
      <c r="BK132" s="241">
        <f>ROUND(I132*H132,2)</f>
        <v>0</v>
      </c>
      <c r="BL132" s="18" t="s">
        <v>148</v>
      </c>
      <c r="BM132" s="240" t="s">
        <v>236</v>
      </c>
    </row>
    <row r="133" s="2" customFormat="1" ht="16.5" customHeight="1">
      <c r="A133" s="39"/>
      <c r="B133" s="40"/>
      <c r="C133" s="228" t="s">
        <v>187</v>
      </c>
      <c r="D133" s="228" t="s">
        <v>144</v>
      </c>
      <c r="E133" s="229" t="s">
        <v>187</v>
      </c>
      <c r="F133" s="230" t="s">
        <v>701</v>
      </c>
      <c r="G133" s="231" t="s">
        <v>366</v>
      </c>
      <c r="H133" s="232">
        <v>1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41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148</v>
      </c>
      <c r="AT133" s="240" t="s">
        <v>144</v>
      </c>
      <c r="AU133" s="240" t="s">
        <v>84</v>
      </c>
      <c r="AY133" s="18" t="s">
        <v>142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84</v>
      </c>
      <c r="BK133" s="241">
        <f>ROUND(I133*H133,2)</f>
        <v>0</v>
      </c>
      <c r="BL133" s="18" t="s">
        <v>148</v>
      </c>
      <c r="BM133" s="240" t="s">
        <v>244</v>
      </c>
    </row>
    <row r="134" s="2" customFormat="1" ht="16.5" customHeight="1">
      <c r="A134" s="39"/>
      <c r="B134" s="40"/>
      <c r="C134" s="228" t="s">
        <v>193</v>
      </c>
      <c r="D134" s="228" t="s">
        <v>144</v>
      </c>
      <c r="E134" s="229" t="s">
        <v>193</v>
      </c>
      <c r="F134" s="230" t="s">
        <v>702</v>
      </c>
      <c r="G134" s="231" t="s">
        <v>366</v>
      </c>
      <c r="H134" s="232">
        <v>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41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148</v>
      </c>
      <c r="AT134" s="240" t="s">
        <v>144</v>
      </c>
      <c r="AU134" s="240" t="s">
        <v>84</v>
      </c>
      <c r="AY134" s="18" t="s">
        <v>142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84</v>
      </c>
      <c r="BK134" s="241">
        <f>ROUND(I134*H134,2)</f>
        <v>0</v>
      </c>
      <c r="BL134" s="18" t="s">
        <v>148</v>
      </c>
      <c r="BM134" s="240" t="s">
        <v>254</v>
      </c>
    </row>
    <row r="135" s="12" customFormat="1" ht="25.92" customHeight="1">
      <c r="A135" s="12"/>
      <c r="B135" s="212"/>
      <c r="C135" s="213"/>
      <c r="D135" s="214" t="s">
        <v>75</v>
      </c>
      <c r="E135" s="215" t="s">
        <v>703</v>
      </c>
      <c r="F135" s="215" t="s">
        <v>704</v>
      </c>
      <c r="G135" s="213"/>
      <c r="H135" s="213"/>
      <c r="I135" s="216"/>
      <c r="J135" s="217">
        <f>BK135</f>
        <v>0</v>
      </c>
      <c r="K135" s="213"/>
      <c r="L135" s="218"/>
      <c r="M135" s="219"/>
      <c r="N135" s="220"/>
      <c r="O135" s="220"/>
      <c r="P135" s="221">
        <f>SUM(P136:P137)</f>
        <v>0</v>
      </c>
      <c r="Q135" s="220"/>
      <c r="R135" s="221">
        <f>SUM(R136:R137)</f>
        <v>0</v>
      </c>
      <c r="S135" s="220"/>
      <c r="T135" s="22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84</v>
      </c>
      <c r="AT135" s="224" t="s">
        <v>75</v>
      </c>
      <c r="AU135" s="224" t="s">
        <v>76</v>
      </c>
      <c r="AY135" s="223" t="s">
        <v>142</v>
      </c>
      <c r="BK135" s="225">
        <f>SUM(BK136:BK137)</f>
        <v>0</v>
      </c>
    </row>
    <row r="136" s="2" customFormat="1" ht="24.15" customHeight="1">
      <c r="A136" s="39"/>
      <c r="B136" s="40"/>
      <c r="C136" s="228" t="s">
        <v>8</v>
      </c>
      <c r="D136" s="228" t="s">
        <v>144</v>
      </c>
      <c r="E136" s="229" t="s">
        <v>8</v>
      </c>
      <c r="F136" s="230" t="s">
        <v>705</v>
      </c>
      <c r="G136" s="231" t="s">
        <v>514</v>
      </c>
      <c r="H136" s="232">
        <v>1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148</v>
      </c>
      <c r="AT136" s="240" t="s">
        <v>144</v>
      </c>
      <c r="AU136" s="240" t="s">
        <v>84</v>
      </c>
      <c r="AY136" s="18" t="s">
        <v>142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84</v>
      </c>
      <c r="BK136" s="241">
        <f>ROUND(I136*H136,2)</f>
        <v>0</v>
      </c>
      <c r="BL136" s="18" t="s">
        <v>148</v>
      </c>
      <c r="BM136" s="240" t="s">
        <v>264</v>
      </c>
    </row>
    <row r="137" s="2" customFormat="1" ht="24.15" customHeight="1">
      <c r="A137" s="39"/>
      <c r="B137" s="40"/>
      <c r="C137" s="228" t="s">
        <v>202</v>
      </c>
      <c r="D137" s="228" t="s">
        <v>144</v>
      </c>
      <c r="E137" s="229" t="s">
        <v>202</v>
      </c>
      <c r="F137" s="230" t="s">
        <v>706</v>
      </c>
      <c r="G137" s="231" t="s">
        <v>514</v>
      </c>
      <c r="H137" s="232">
        <v>1</v>
      </c>
      <c r="I137" s="233"/>
      <c r="J137" s="234">
        <f>ROUND(I137*H137,2)</f>
        <v>0</v>
      </c>
      <c r="K137" s="235"/>
      <c r="L137" s="45"/>
      <c r="M137" s="309" t="s">
        <v>1</v>
      </c>
      <c r="N137" s="310" t="s">
        <v>41</v>
      </c>
      <c r="O137" s="304"/>
      <c r="P137" s="311">
        <f>O137*H137</f>
        <v>0</v>
      </c>
      <c r="Q137" s="311">
        <v>0</v>
      </c>
      <c r="R137" s="311">
        <f>Q137*H137</f>
        <v>0</v>
      </c>
      <c r="S137" s="311">
        <v>0</v>
      </c>
      <c r="T137" s="31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148</v>
      </c>
      <c r="AT137" s="240" t="s">
        <v>144</v>
      </c>
      <c r="AU137" s="240" t="s">
        <v>84</v>
      </c>
      <c r="AY137" s="18" t="s">
        <v>142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84</v>
      </c>
      <c r="BK137" s="241">
        <f>ROUND(I137*H137,2)</f>
        <v>0</v>
      </c>
      <c r="BL137" s="18" t="s">
        <v>148</v>
      </c>
      <c r="BM137" s="240" t="s">
        <v>274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3rdPi5fLOpU5gP6l+n5pEsiPrkZ/zS71b1XNOhnyZF4PdFTWBW9imgws3r2toEo/5sJeC6KSMk1+c36/dbZnZQ==" hashValue="hgu23UWBsCHViolsF3dUdtdz3FH2mz5ct1ByWAJLuFZ5DmBfAZTCwqs0o9GqIwTbM8WniF7k6PKz6Hm1ZC65Yw==" algorithmName="SHA-512" password="999E"/>
  <autoFilter ref="C121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Objekty OU, část D a DM, WC imobilní + výtah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707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19.25" customHeight="1">
      <c r="A27" s="155"/>
      <c r="B27" s="156"/>
      <c r="C27" s="155"/>
      <c r="D27" s="155"/>
      <c r="E27" s="157" t="s">
        <v>708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36</v>
      </c>
      <c r="E30" s="39"/>
      <c r="F30" s="39"/>
      <c r="G30" s="39"/>
      <c r="H30" s="39"/>
      <c r="I30" s="39"/>
      <c r="J30" s="161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38</v>
      </c>
      <c r="G32" s="39"/>
      <c r="H32" s="39"/>
      <c r="I32" s="162" t="s">
        <v>37</v>
      </c>
      <c r="J32" s="162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40</v>
      </c>
      <c r="E33" s="151" t="s">
        <v>41</v>
      </c>
      <c r="F33" s="164">
        <f>ROUND((SUM(BE117:BE124)),  2)</f>
        <v>0</v>
      </c>
      <c r="G33" s="39"/>
      <c r="H33" s="39"/>
      <c r="I33" s="165">
        <v>0.20999999999999999</v>
      </c>
      <c r="J33" s="164">
        <f>ROUND(((SUM(BE117:BE124))*I33),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42</v>
      </c>
      <c r="F34" s="164">
        <f>ROUND((SUM(BF117:BF124)),  2)</f>
        <v>0</v>
      </c>
      <c r="G34" s="39"/>
      <c r="H34" s="39"/>
      <c r="I34" s="165">
        <v>0.12</v>
      </c>
      <c r="J34" s="164">
        <f>ROUND(((SUM(BF117:BF124))*I34),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43</v>
      </c>
      <c r="F35" s="164">
        <f>ROUND((SUM(BG117:BG124)),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44</v>
      </c>
      <c r="F36" s="164">
        <f>ROUND((SUM(BH117:BH124)),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ROUND((SUM(BI117:BI124)),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Objekty OU, část D a DM, WC imobilní + výtah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D.1.5 - Interiér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107</v>
      </c>
      <c r="D94" s="186"/>
      <c r="E94" s="186"/>
      <c r="F94" s="186"/>
      <c r="G94" s="186"/>
      <c r="H94" s="186"/>
      <c r="I94" s="186"/>
      <c r="J94" s="187" t="s">
        <v>108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109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s="9" customFormat="1" ht="24.96" customHeight="1">
      <c r="A97" s="9"/>
      <c r="B97" s="189"/>
      <c r="C97" s="190"/>
      <c r="D97" s="191" t="s">
        <v>709</v>
      </c>
      <c r="E97" s="192"/>
      <c r="F97" s="192"/>
      <c r="G97" s="192"/>
      <c r="H97" s="192"/>
      <c r="I97" s="192"/>
      <c r="J97" s="193">
        <f>J118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127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4" t="str">
        <f>E7</f>
        <v>Objekty OU, část D a DM, WC imobilní + výtah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D.1.5 - Interiér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31. 8. 2018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>Ostravská univerzita</v>
      </c>
      <c r="G113" s="41"/>
      <c r="H113" s="41"/>
      <c r="I113" s="33" t="s">
        <v>30</v>
      </c>
      <c r="J113" s="37" t="str">
        <f>E21</f>
        <v>Marpo s.r.o.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0"/>
      <c r="B116" s="201"/>
      <c r="C116" s="202" t="s">
        <v>128</v>
      </c>
      <c r="D116" s="203" t="s">
        <v>61</v>
      </c>
      <c r="E116" s="203" t="s">
        <v>57</v>
      </c>
      <c r="F116" s="203" t="s">
        <v>58</v>
      </c>
      <c r="G116" s="203" t="s">
        <v>129</v>
      </c>
      <c r="H116" s="203" t="s">
        <v>130</v>
      </c>
      <c r="I116" s="203" t="s">
        <v>131</v>
      </c>
      <c r="J116" s="204" t="s">
        <v>108</v>
      </c>
      <c r="K116" s="205" t="s">
        <v>132</v>
      </c>
      <c r="L116" s="206"/>
      <c r="M116" s="101" t="s">
        <v>1</v>
      </c>
      <c r="N116" s="102" t="s">
        <v>40</v>
      </c>
      <c r="O116" s="102" t="s">
        <v>133</v>
      </c>
      <c r="P116" s="102" t="s">
        <v>134</v>
      </c>
      <c r="Q116" s="102" t="s">
        <v>135</v>
      </c>
      <c r="R116" s="102" t="s">
        <v>136</v>
      </c>
      <c r="S116" s="102" t="s">
        <v>137</v>
      </c>
      <c r="T116" s="103" t="s">
        <v>138</v>
      </c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</row>
    <row r="117" s="2" customFormat="1" ht="22.8" customHeight="1">
      <c r="A117" s="39"/>
      <c r="B117" s="40"/>
      <c r="C117" s="108" t="s">
        <v>139</v>
      </c>
      <c r="D117" s="41"/>
      <c r="E117" s="41"/>
      <c r="F117" s="41"/>
      <c r="G117" s="41"/>
      <c r="H117" s="41"/>
      <c r="I117" s="41"/>
      <c r="J117" s="207">
        <f>BK117</f>
        <v>0</v>
      </c>
      <c r="K117" s="41"/>
      <c r="L117" s="45"/>
      <c r="M117" s="104"/>
      <c r="N117" s="208"/>
      <c r="O117" s="105"/>
      <c r="P117" s="209">
        <f>P118</f>
        <v>0</v>
      </c>
      <c r="Q117" s="105"/>
      <c r="R117" s="209">
        <f>R118</f>
        <v>0</v>
      </c>
      <c r="S117" s="105"/>
      <c r="T117" s="210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110</v>
      </c>
      <c r="BK117" s="211">
        <f>BK118</f>
        <v>0</v>
      </c>
    </row>
    <row r="118" s="12" customFormat="1" ht="25.92" customHeight="1">
      <c r="A118" s="12"/>
      <c r="B118" s="212"/>
      <c r="C118" s="213"/>
      <c r="D118" s="214" t="s">
        <v>75</v>
      </c>
      <c r="E118" s="215" t="s">
        <v>690</v>
      </c>
      <c r="F118" s="215" t="s">
        <v>710</v>
      </c>
      <c r="G118" s="213"/>
      <c r="H118" s="213"/>
      <c r="I118" s="216"/>
      <c r="J118" s="217">
        <f>BK118</f>
        <v>0</v>
      </c>
      <c r="K118" s="213"/>
      <c r="L118" s="218"/>
      <c r="M118" s="219"/>
      <c r="N118" s="220"/>
      <c r="O118" s="220"/>
      <c r="P118" s="221">
        <f>SUM(P119:P124)</f>
        <v>0</v>
      </c>
      <c r="Q118" s="220"/>
      <c r="R118" s="221">
        <f>SUM(R119:R124)</f>
        <v>0</v>
      </c>
      <c r="S118" s="220"/>
      <c r="T118" s="222">
        <f>SUM(T119:T124)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3" t="s">
        <v>84</v>
      </c>
      <c r="AT118" s="224" t="s">
        <v>75</v>
      </c>
      <c r="AU118" s="224" t="s">
        <v>76</v>
      </c>
      <c r="AY118" s="223" t="s">
        <v>142</v>
      </c>
      <c r="BK118" s="225">
        <f>SUM(BK119:BK124)</f>
        <v>0</v>
      </c>
    </row>
    <row r="119" s="2" customFormat="1" ht="16.5" customHeight="1">
      <c r="A119" s="39"/>
      <c r="B119" s="40"/>
      <c r="C119" s="228" t="s">
        <v>84</v>
      </c>
      <c r="D119" s="228" t="s">
        <v>144</v>
      </c>
      <c r="E119" s="229" t="s">
        <v>84</v>
      </c>
      <c r="F119" s="230" t="s">
        <v>711</v>
      </c>
      <c r="G119" s="231" t="s">
        <v>361</v>
      </c>
      <c r="H119" s="232">
        <v>1</v>
      </c>
      <c r="I119" s="233"/>
      <c r="J119" s="234">
        <f>ROUND(I119*H119,2)</f>
        <v>0</v>
      </c>
      <c r="K119" s="235"/>
      <c r="L119" s="45"/>
      <c r="M119" s="236" t="s">
        <v>1</v>
      </c>
      <c r="N119" s="237" t="s">
        <v>41</v>
      </c>
      <c r="O119" s="92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0" t="s">
        <v>148</v>
      </c>
      <c r="AT119" s="240" t="s">
        <v>144</v>
      </c>
      <c r="AU119" s="240" t="s">
        <v>84</v>
      </c>
      <c r="AY119" s="18" t="s">
        <v>142</v>
      </c>
      <c r="BE119" s="241">
        <f>IF(N119="základní",J119,0)</f>
        <v>0</v>
      </c>
      <c r="BF119" s="241">
        <f>IF(N119="snížená",J119,0)</f>
        <v>0</v>
      </c>
      <c r="BG119" s="241">
        <f>IF(N119="zákl. přenesená",J119,0)</f>
        <v>0</v>
      </c>
      <c r="BH119" s="241">
        <f>IF(N119="sníž. přenesená",J119,0)</f>
        <v>0</v>
      </c>
      <c r="BI119" s="241">
        <f>IF(N119="nulová",J119,0)</f>
        <v>0</v>
      </c>
      <c r="BJ119" s="18" t="s">
        <v>84</v>
      </c>
      <c r="BK119" s="241">
        <f>ROUND(I119*H119,2)</f>
        <v>0</v>
      </c>
      <c r="BL119" s="18" t="s">
        <v>148</v>
      </c>
      <c r="BM119" s="240" t="s">
        <v>712</v>
      </c>
    </row>
    <row r="120" s="2" customFormat="1" ht="16.5" customHeight="1">
      <c r="A120" s="39"/>
      <c r="B120" s="40"/>
      <c r="C120" s="228" t="s">
        <v>86</v>
      </c>
      <c r="D120" s="228" t="s">
        <v>144</v>
      </c>
      <c r="E120" s="229" t="s">
        <v>86</v>
      </c>
      <c r="F120" s="230" t="s">
        <v>713</v>
      </c>
      <c r="G120" s="231" t="s">
        <v>361</v>
      </c>
      <c r="H120" s="232">
        <v>1</v>
      </c>
      <c r="I120" s="233"/>
      <c r="J120" s="234">
        <f>ROUND(I120*H120,2)</f>
        <v>0</v>
      </c>
      <c r="K120" s="235"/>
      <c r="L120" s="45"/>
      <c r="M120" s="236" t="s">
        <v>1</v>
      </c>
      <c r="N120" s="237" t="s">
        <v>41</v>
      </c>
      <c r="O120" s="92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0" t="s">
        <v>148</v>
      </c>
      <c r="AT120" s="240" t="s">
        <v>144</v>
      </c>
      <c r="AU120" s="240" t="s">
        <v>84</v>
      </c>
      <c r="AY120" s="18" t="s">
        <v>142</v>
      </c>
      <c r="BE120" s="241">
        <f>IF(N120="základní",J120,0)</f>
        <v>0</v>
      </c>
      <c r="BF120" s="241">
        <f>IF(N120="snížená",J120,0)</f>
        <v>0</v>
      </c>
      <c r="BG120" s="241">
        <f>IF(N120="zákl. přenesená",J120,0)</f>
        <v>0</v>
      </c>
      <c r="BH120" s="241">
        <f>IF(N120="sníž. přenesená",J120,0)</f>
        <v>0</v>
      </c>
      <c r="BI120" s="241">
        <f>IF(N120="nulová",J120,0)</f>
        <v>0</v>
      </c>
      <c r="BJ120" s="18" t="s">
        <v>84</v>
      </c>
      <c r="BK120" s="241">
        <f>ROUND(I120*H120,2)</f>
        <v>0</v>
      </c>
      <c r="BL120" s="18" t="s">
        <v>148</v>
      </c>
      <c r="BM120" s="240" t="s">
        <v>714</v>
      </c>
    </row>
    <row r="121" s="2" customFormat="1" ht="16.5" customHeight="1">
      <c r="A121" s="39"/>
      <c r="B121" s="40"/>
      <c r="C121" s="228" t="s">
        <v>153</v>
      </c>
      <c r="D121" s="228" t="s">
        <v>144</v>
      </c>
      <c r="E121" s="229" t="s">
        <v>153</v>
      </c>
      <c r="F121" s="230" t="s">
        <v>715</v>
      </c>
      <c r="G121" s="231" t="s">
        <v>361</v>
      </c>
      <c r="H121" s="232">
        <v>1</v>
      </c>
      <c r="I121" s="233"/>
      <c r="J121" s="234">
        <f>ROUND(I121*H121,2)</f>
        <v>0</v>
      </c>
      <c r="K121" s="235"/>
      <c r="L121" s="45"/>
      <c r="M121" s="236" t="s">
        <v>1</v>
      </c>
      <c r="N121" s="237" t="s">
        <v>41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148</v>
      </c>
      <c r="AT121" s="240" t="s">
        <v>144</v>
      </c>
      <c r="AU121" s="240" t="s">
        <v>84</v>
      </c>
      <c r="AY121" s="18" t="s">
        <v>142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84</v>
      </c>
      <c r="BK121" s="241">
        <f>ROUND(I121*H121,2)</f>
        <v>0</v>
      </c>
      <c r="BL121" s="18" t="s">
        <v>148</v>
      </c>
      <c r="BM121" s="240" t="s">
        <v>716</v>
      </c>
    </row>
    <row r="122" s="2" customFormat="1" ht="16.5" customHeight="1">
      <c r="A122" s="39"/>
      <c r="B122" s="40"/>
      <c r="C122" s="228" t="s">
        <v>148</v>
      </c>
      <c r="D122" s="228" t="s">
        <v>144</v>
      </c>
      <c r="E122" s="229" t="s">
        <v>148</v>
      </c>
      <c r="F122" s="230" t="s">
        <v>717</v>
      </c>
      <c r="G122" s="231" t="s">
        <v>361</v>
      </c>
      <c r="H122" s="232">
        <v>1</v>
      </c>
      <c r="I122" s="233"/>
      <c r="J122" s="234">
        <f>ROUND(I122*H122,2)</f>
        <v>0</v>
      </c>
      <c r="K122" s="235"/>
      <c r="L122" s="45"/>
      <c r="M122" s="236" t="s">
        <v>1</v>
      </c>
      <c r="N122" s="237" t="s">
        <v>41</v>
      </c>
      <c r="O122" s="92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148</v>
      </c>
      <c r="AT122" s="240" t="s">
        <v>144</v>
      </c>
      <c r="AU122" s="240" t="s">
        <v>84</v>
      </c>
      <c r="AY122" s="18" t="s">
        <v>142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84</v>
      </c>
      <c r="BK122" s="241">
        <f>ROUND(I122*H122,2)</f>
        <v>0</v>
      </c>
      <c r="BL122" s="18" t="s">
        <v>148</v>
      </c>
      <c r="BM122" s="240" t="s">
        <v>718</v>
      </c>
    </row>
    <row r="123" s="2" customFormat="1" ht="16.5" customHeight="1">
      <c r="A123" s="39"/>
      <c r="B123" s="40"/>
      <c r="C123" s="228" t="s">
        <v>163</v>
      </c>
      <c r="D123" s="228" t="s">
        <v>144</v>
      </c>
      <c r="E123" s="229" t="s">
        <v>163</v>
      </c>
      <c r="F123" s="230" t="s">
        <v>719</v>
      </c>
      <c r="G123" s="231" t="s">
        <v>361</v>
      </c>
      <c r="H123" s="232">
        <v>2</v>
      </c>
      <c r="I123" s="233"/>
      <c r="J123" s="234">
        <f>ROUND(I123*H123,2)</f>
        <v>0</v>
      </c>
      <c r="K123" s="235"/>
      <c r="L123" s="45"/>
      <c r="M123" s="236" t="s">
        <v>1</v>
      </c>
      <c r="N123" s="237" t="s">
        <v>41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148</v>
      </c>
      <c r="AT123" s="240" t="s">
        <v>144</v>
      </c>
      <c r="AU123" s="240" t="s">
        <v>84</v>
      </c>
      <c r="AY123" s="18" t="s">
        <v>142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84</v>
      </c>
      <c r="BK123" s="241">
        <f>ROUND(I123*H123,2)</f>
        <v>0</v>
      </c>
      <c r="BL123" s="18" t="s">
        <v>148</v>
      </c>
      <c r="BM123" s="240" t="s">
        <v>720</v>
      </c>
    </row>
    <row r="124" s="2" customFormat="1" ht="16.5" customHeight="1">
      <c r="A124" s="39"/>
      <c r="B124" s="40"/>
      <c r="C124" s="228" t="s">
        <v>167</v>
      </c>
      <c r="D124" s="228" t="s">
        <v>144</v>
      </c>
      <c r="E124" s="229" t="s">
        <v>167</v>
      </c>
      <c r="F124" s="230" t="s">
        <v>721</v>
      </c>
      <c r="G124" s="231" t="s">
        <v>361</v>
      </c>
      <c r="H124" s="232">
        <v>1</v>
      </c>
      <c r="I124" s="233"/>
      <c r="J124" s="234">
        <f>ROUND(I124*H124,2)</f>
        <v>0</v>
      </c>
      <c r="K124" s="235"/>
      <c r="L124" s="45"/>
      <c r="M124" s="309" t="s">
        <v>1</v>
      </c>
      <c r="N124" s="310" t="s">
        <v>41</v>
      </c>
      <c r="O124" s="304"/>
      <c r="P124" s="311">
        <f>O124*H124</f>
        <v>0</v>
      </c>
      <c r="Q124" s="311">
        <v>0</v>
      </c>
      <c r="R124" s="311">
        <f>Q124*H124</f>
        <v>0</v>
      </c>
      <c r="S124" s="311">
        <v>0</v>
      </c>
      <c r="T124" s="31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148</v>
      </c>
      <c r="AT124" s="240" t="s">
        <v>144</v>
      </c>
      <c r="AU124" s="240" t="s">
        <v>84</v>
      </c>
      <c r="AY124" s="18" t="s">
        <v>142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84</v>
      </c>
      <c r="BK124" s="241">
        <f>ROUND(I124*H124,2)</f>
        <v>0</v>
      </c>
      <c r="BL124" s="18" t="s">
        <v>148</v>
      </c>
      <c r="BM124" s="240" t="s">
        <v>722</v>
      </c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YjDzw+TvgqEyGyJSU59SPZHLE4pZwJMPa2GP/plPQvGedi86O8ZgIqy5xfohy7aw14iQwaAV1VQHiv/6CWnsCQ==" hashValue="3gj/VNjn/0NpCu3UGhPtZ+/oQZSk8y2DHh1AnqCrdapA1qYx94Zn+AUzaa0r4H/mw+xgJ2us7R7ExCppSteOeA==" algorithmName="SHA-512" password="999E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Provoz</dc:creator>
  <cp:lastModifiedBy>Provoz</cp:lastModifiedBy>
  <dcterms:created xsi:type="dcterms:W3CDTF">2025-05-15T08:16:38Z</dcterms:created>
  <dcterms:modified xsi:type="dcterms:W3CDTF">2025-05-15T08:16:44Z</dcterms:modified>
</cp:coreProperties>
</file>